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akitasv01\障害福祉課\●地域生活支援班\◇地域生活支援事業\R08\ロボット\２介護テクノロジー導入支援事業\５月分\１国協議\５修正\"/>
    </mc:Choice>
  </mc:AlternateContent>
  <xr:revisionPtr revIDLastSave="0" documentId="13_ncr:1_{DCBA8946-4B05-4E6B-8D95-105C1A078635}" xr6:coauthVersionLast="47" xr6:coauthVersionMax="47" xr10:uidLastSave="{00000000-0000-0000-0000-000000000000}"/>
  <bookViews>
    <workbookView xWindow="-120" yWindow="-120" windowWidth="29040" windowHeight="15720" tabRatio="937" firstSheet="3" activeTab="3" xr2:uid="{00000000-000D-0000-FFFF-FFFF00000000}"/>
  </bookViews>
  <sheets>
    <sheet name="Sheet1" sheetId="145" state="hidden" r:id="rId1"/>
    <sheet name="別紙2-１-2(1) 介護ロボット等導入支援　総表（直接補助）" sheetId="208" state="hidden" r:id="rId2"/>
    <sheet name="別紙2-１-４(1)　パッケージ型導入支援　総表（直接補助）" sheetId="201" state="hidden" r:id="rId3"/>
    <sheet name="別紙2-１-４(2)　パッケージ型導入支援　総表（間接補助）" sheetId="223" r:id="rId4"/>
    <sheet name="別紙2-１-４(3)　パッケージ型導入支援 事業計画 " sheetId="219" r:id="rId5"/>
    <sheet name="別紙2-１-４(4)　パッケージ型導入支援 積算内訳" sheetId="220" r:id="rId6"/>
  </sheets>
  <definedNames>
    <definedName name="_Order1" hidden="1">255</definedName>
    <definedName name="_Order2" hidden="1">255</definedName>
    <definedName name="_xlnm.Print_Area" localSheetId="1">'別紙2-１-2(1) 介護ロボット等導入支援　総表（直接補助）'!$A$1:$R$39</definedName>
    <definedName name="_xlnm.Print_Area" localSheetId="2">'別紙2-１-４(1)　パッケージ型導入支援　総表（直接補助）'!$A$1:$X$72</definedName>
    <definedName name="_xlnm.Print_Area" localSheetId="3">'別紙2-１-４(2)　パッケージ型導入支援　総表（間接補助）'!$A$1:$X$78</definedName>
    <definedName name="_xlnm.Print_Area" localSheetId="4">'別紙2-１-４(3)　パッケージ型導入支援 事業計画 '!$A$1:$N$108</definedName>
    <definedName name="_xlnm.Print_Area" localSheetId="5">'別紙2-１-４(4)　パッケージ型導入支援 積算内訳'!$A$1:$W$60</definedName>
    <definedName name="グループホーム">'別紙2-１-2(1) 介護ロボット等導入支援　総表（直接補助）'!$E$52:$E$58</definedName>
    <definedName name="居宅介護">'別紙2-１-2(1) 介護ロボット等導入支援　総表（直接補助）'!$P$52:$P$57</definedName>
    <definedName name="居宅訪問型児童発達支援">'別紙2-１-2(1) 介護ロボット等導入支援　総表（直接補助）'!$Z$52:$Z$57</definedName>
    <definedName name="計画相談支援">'別紙2-１-2(1) 介護ロボット等導入支援　総表（直接補助）'!$T$52:$T$57</definedName>
    <definedName name="行動援護">'別紙2-１-2(1) 介護ロボット等導入支援　総表（直接補助）'!$S$52:$S$57</definedName>
    <definedName name="児童発達支援">'別紙2-１-2(1) 介護ロボット等導入支援　総表（直接補助）'!$X$52:$X$57</definedName>
    <definedName name="自立訓練">'別紙2-１-2(1) 介護ロボット等導入支援　総表（直接補助）'!$H$52:$H$57</definedName>
    <definedName name="自立生活援助">'別紙2-１-2(1) 介護ロボット等導入支援　総表（直接補助）'!$N$52:$N$57</definedName>
    <definedName name="就労移行支援">'別紙2-１-2(1) 介護ロボット等導入支援　総表（直接補助）'!$I$52:$I$57</definedName>
    <definedName name="就労継続支援A型">'別紙2-１-2(1) 介護ロボット等導入支援　総表（直接補助）'!$J$52:$J$57</definedName>
    <definedName name="就労継続支援B型">'別紙2-１-2(1) 介護ロボット等導入支援　総表（直接補助）'!$K$52:$K$57</definedName>
    <definedName name="就労選択支援">'別紙2-１-2(1) 介護ロボット等導入支援　総表（直接補助）'!$M$52:$M$57</definedName>
    <definedName name="就労定着支援">'別紙2-１-2(1) 介護ロボット等導入支援　総表（直接補助）'!$L$52:$L$57</definedName>
    <definedName name="重度訪問介護">'別紙2-１-2(1) 介護ロボット等導入支援　総表（直接補助）'!$Q$52:$Q$57</definedName>
    <definedName name="障害児入所施設">'別紙2-１-2(1) 介護ロボット等導入支援　総表（直接補助）'!$W$52:$W$57</definedName>
    <definedName name="障害者支援施設">'別紙2-１-2(1) 介護ロボット等導入支援　総表（直接補助）'!$D$52:$D$58</definedName>
    <definedName name="生活介護">'別紙2-１-2(1) 介護ロボット等導入支援　総表（直接補助）'!$G$52:$G$57</definedName>
    <definedName name="短期入所">'別紙2-１-2(1) 介護ロボット等導入支援　総表（直接補助）'!$O$52:$O$57</definedName>
    <definedName name="地域移行支援">'別紙2-１-2(1) 介護ロボット等導入支援　総表（直接補助）'!$U$52:$U$57</definedName>
    <definedName name="地域定着支援">'別紙2-１-2(1) 介護ロボット等導入支援　総表（直接補助）'!$V$52:$V$57</definedName>
    <definedName name="同行援護">'別紙2-１-2(1) 介護ロボット等導入支援　総表（直接補助）'!$R$52:$R$57</definedName>
    <definedName name="保育所等訪問支援">'別紙2-１-2(1) 介護ロボット等導入支援　総表（直接補助）'!$AA$52:$AA$57</definedName>
    <definedName name="放課後等デイサービス">'別紙2-１-2(1) 介護ロボット等導入支援　総表（直接補助）'!$Y$52:$Y$57</definedName>
    <definedName name="療養介護">'別紙2-１-2(1) 介護ロボット等導入支援　総表（直接補助）'!$F$52:$F$57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208" l="1"/>
  <c r="R7" i="223" l="1"/>
  <c r="S7" i="223" s="1"/>
  <c r="R8" i="223"/>
  <c r="R9" i="223"/>
  <c r="S9" i="223" s="1"/>
  <c r="R10" i="223"/>
  <c r="R11" i="223"/>
  <c r="S11" i="223" s="1"/>
  <c r="R12" i="223"/>
  <c r="R13" i="223"/>
  <c r="R14" i="223"/>
  <c r="S14" i="223" s="1"/>
  <c r="R15" i="223"/>
  <c r="S15" i="223" s="1"/>
  <c r="R16" i="223"/>
  <c r="R17" i="223"/>
  <c r="S17" i="223" s="1"/>
  <c r="R18" i="223"/>
  <c r="R19" i="223"/>
  <c r="S19" i="223" s="1"/>
  <c r="R20" i="223"/>
  <c r="R21" i="223"/>
  <c r="R22" i="223"/>
  <c r="S22" i="223" s="1"/>
  <c r="R23" i="223"/>
  <c r="S23" i="223" s="1"/>
  <c r="R24" i="223"/>
  <c r="R25" i="223"/>
  <c r="S25" i="223" s="1"/>
  <c r="R26" i="223"/>
  <c r="R27" i="223"/>
  <c r="S27" i="223" s="1"/>
  <c r="R28" i="223"/>
  <c r="R29" i="223"/>
  <c r="R30" i="223"/>
  <c r="S30" i="223" s="1"/>
  <c r="R6" i="223"/>
  <c r="S6" i="223" s="1"/>
  <c r="S8" i="223"/>
  <c r="S10" i="223"/>
  <c r="S12" i="223"/>
  <c r="S13" i="223"/>
  <c r="S16" i="223"/>
  <c r="S18" i="223"/>
  <c r="S20" i="223"/>
  <c r="S21" i="223"/>
  <c r="S24" i="223"/>
  <c r="S26" i="223"/>
  <c r="S28" i="223"/>
  <c r="S29" i="223"/>
  <c r="S10" i="201"/>
  <c r="S15" i="201"/>
  <c r="S18" i="201"/>
  <c r="S23" i="201"/>
  <c r="S26" i="201"/>
  <c r="R6" i="201"/>
  <c r="S6" i="201" s="1"/>
  <c r="R7" i="201"/>
  <c r="S7" i="201" s="1"/>
  <c r="R8" i="201"/>
  <c r="S8" i="201" s="1"/>
  <c r="R9" i="201"/>
  <c r="S9" i="201" s="1"/>
  <c r="R10" i="201"/>
  <c r="R11" i="201"/>
  <c r="S11" i="201" s="1"/>
  <c r="R12" i="201"/>
  <c r="S12" i="201" s="1"/>
  <c r="R13" i="201"/>
  <c r="S13" i="201" s="1"/>
  <c r="R14" i="201"/>
  <c r="S14" i="201" s="1"/>
  <c r="R15" i="201"/>
  <c r="R16" i="201"/>
  <c r="S16" i="201" s="1"/>
  <c r="R17" i="201"/>
  <c r="S17" i="201" s="1"/>
  <c r="R18" i="201"/>
  <c r="R19" i="201"/>
  <c r="S19" i="201" s="1"/>
  <c r="R20" i="201"/>
  <c r="S20" i="201" s="1"/>
  <c r="R21" i="201"/>
  <c r="S21" i="201" s="1"/>
  <c r="R22" i="201"/>
  <c r="S22" i="201" s="1"/>
  <c r="R23" i="201"/>
  <c r="R24" i="201"/>
  <c r="S24" i="201" s="1"/>
  <c r="R25" i="201"/>
  <c r="S25" i="201" s="1"/>
  <c r="R26" i="201"/>
  <c r="R27" i="201"/>
  <c r="S27" i="201" s="1"/>
  <c r="R28" i="201"/>
  <c r="S28" i="201" s="1"/>
  <c r="R29" i="201"/>
  <c r="S29" i="201" s="1"/>
  <c r="R5" i="201"/>
  <c r="S5" i="201" s="1"/>
  <c r="U31" i="223"/>
  <c r="AA30" i="223"/>
  <c r="Z30" i="223"/>
  <c r="F30" i="223"/>
  <c r="AA29" i="223"/>
  <c r="Z29" i="223"/>
  <c r="F29" i="223"/>
  <c r="AA28" i="223"/>
  <c r="Z28" i="223"/>
  <c r="F28" i="223"/>
  <c r="AA27" i="223"/>
  <c r="Z27" i="223"/>
  <c r="F27" i="223"/>
  <c r="AA26" i="223"/>
  <c r="Z26" i="223"/>
  <c r="F26" i="223"/>
  <c r="AA25" i="223"/>
  <c r="Z25" i="223"/>
  <c r="F25" i="223"/>
  <c r="AA24" i="223"/>
  <c r="Z24" i="223"/>
  <c r="F24" i="223"/>
  <c r="AA23" i="223"/>
  <c r="Z23" i="223"/>
  <c r="F23" i="223"/>
  <c r="AA22" i="223"/>
  <c r="Z22" i="223"/>
  <c r="F22" i="223"/>
  <c r="AA21" i="223"/>
  <c r="Z21" i="223"/>
  <c r="F21" i="223"/>
  <c r="AA20" i="223"/>
  <c r="Z20" i="223"/>
  <c r="F20" i="223"/>
  <c r="AA19" i="223"/>
  <c r="Z19" i="223"/>
  <c r="F19" i="223"/>
  <c r="AA18" i="223"/>
  <c r="Z18" i="223"/>
  <c r="F18" i="223"/>
  <c r="AA17" i="223"/>
  <c r="Z17" i="223"/>
  <c r="F17" i="223"/>
  <c r="AA16" i="223"/>
  <c r="Z16" i="223"/>
  <c r="F16" i="223"/>
  <c r="AA15" i="223"/>
  <c r="Z15" i="223"/>
  <c r="F15" i="223"/>
  <c r="AA14" i="223"/>
  <c r="Z14" i="223"/>
  <c r="AB14" i="223" s="1"/>
  <c r="F14" i="223"/>
  <c r="AA13" i="223"/>
  <c r="Z13" i="223"/>
  <c r="F13" i="223"/>
  <c r="AA12" i="223"/>
  <c r="Z12" i="223"/>
  <c r="F12" i="223"/>
  <c r="AA11" i="223"/>
  <c r="Z11" i="223"/>
  <c r="F11" i="223"/>
  <c r="AA10" i="223"/>
  <c r="Z10" i="223"/>
  <c r="F10" i="223"/>
  <c r="AA9" i="223"/>
  <c r="Z9" i="223"/>
  <c r="F9" i="223"/>
  <c r="AA8" i="223"/>
  <c r="Z8" i="223"/>
  <c r="F8" i="223"/>
  <c r="AA7" i="223"/>
  <c r="Z7" i="223"/>
  <c r="F7" i="223"/>
  <c r="AA6" i="223"/>
  <c r="Z6" i="223"/>
  <c r="F6" i="223"/>
  <c r="F6" i="201"/>
  <c r="F7" i="201"/>
  <c r="F5" i="201"/>
  <c r="AB6" i="223" l="1"/>
  <c r="AB27" i="223"/>
  <c r="AB12" i="223"/>
  <c r="AB20" i="223"/>
  <c r="AB23" i="223"/>
  <c r="T7" i="223"/>
  <c r="V7" i="223" s="1"/>
  <c r="W7" i="223" s="1"/>
  <c r="T12" i="223"/>
  <c r="V12" i="223" s="1"/>
  <c r="W12" i="223" s="1"/>
  <c r="AB13" i="223"/>
  <c r="T9" i="223"/>
  <c r="V9" i="223" s="1"/>
  <c r="W9" i="223" s="1"/>
  <c r="AB10" i="223"/>
  <c r="T17" i="223"/>
  <c r="V17" i="223" s="1"/>
  <c r="W17" i="223" s="1"/>
  <c r="T25" i="223"/>
  <c r="V25" i="223" s="1"/>
  <c r="W25" i="223" s="1"/>
  <c r="AB29" i="223"/>
  <c r="AB7" i="223"/>
  <c r="T14" i="223"/>
  <c r="V14" i="223" s="1"/>
  <c r="W14" i="223" s="1"/>
  <c r="AB15" i="223"/>
  <c r="T22" i="223"/>
  <c r="V22" i="223" s="1"/>
  <c r="W22" i="223" s="1"/>
  <c r="T11" i="223"/>
  <c r="V11" i="223" s="1"/>
  <c r="W11" i="223" s="1"/>
  <c r="T19" i="223"/>
  <c r="V19" i="223" s="1"/>
  <c r="W19" i="223" s="1"/>
  <c r="T27" i="223"/>
  <c r="V27" i="223" s="1"/>
  <c r="W27" i="223" s="1"/>
  <c r="T8" i="223"/>
  <c r="V8" i="223" s="1"/>
  <c r="W8" i="223" s="1"/>
  <c r="AB9" i="223"/>
  <c r="T16" i="223"/>
  <c r="V16" i="223" s="1"/>
  <c r="W16" i="223" s="1"/>
  <c r="AB17" i="223"/>
  <c r="T24" i="223"/>
  <c r="V24" i="223" s="1"/>
  <c r="W24" i="223" s="1"/>
  <c r="T13" i="223"/>
  <c r="V13" i="223" s="1"/>
  <c r="W13" i="223" s="1"/>
  <c r="T21" i="223"/>
  <c r="V21" i="223" s="1"/>
  <c r="W21" i="223" s="1"/>
  <c r="T29" i="223"/>
  <c r="V29" i="223" s="1"/>
  <c r="W29" i="223" s="1"/>
  <c r="AB30" i="223"/>
  <c r="T10" i="223"/>
  <c r="V10" i="223" s="1"/>
  <c r="W10" i="223" s="1"/>
  <c r="AB11" i="223"/>
  <c r="T18" i="223"/>
  <c r="V18" i="223" s="1"/>
  <c r="W18" i="223" s="1"/>
  <c r="T26" i="223"/>
  <c r="V26" i="223" s="1"/>
  <c r="W26" i="223" s="1"/>
  <c r="T20" i="223"/>
  <c r="V20" i="223" s="1"/>
  <c r="W20" i="223" s="1"/>
  <c r="AB8" i="223"/>
  <c r="T15" i="223"/>
  <c r="V15" i="223" s="1"/>
  <c r="W15" i="223" s="1"/>
  <c r="AB16" i="223"/>
  <c r="T23" i="223"/>
  <c r="V23" i="223" s="1"/>
  <c r="W23" i="223" s="1"/>
  <c r="AB21" i="223"/>
  <c r="AB25" i="223"/>
  <c r="AB28" i="223"/>
  <c r="AB24" i="223"/>
  <c r="T30" i="223"/>
  <c r="V30" i="223" s="1"/>
  <c r="W30" i="223" s="1"/>
  <c r="T28" i="223"/>
  <c r="V28" i="223" s="1"/>
  <c r="W28" i="223" s="1"/>
  <c r="AB19" i="223"/>
  <c r="AB18" i="223"/>
  <c r="AB22" i="223"/>
  <c r="AB26" i="223"/>
  <c r="T6" i="223"/>
  <c r="F91" i="219"/>
  <c r="L91" i="219" s="1"/>
  <c r="F92" i="219"/>
  <c r="L92" i="219" s="1"/>
  <c r="F75" i="219"/>
  <c r="L75" i="219" s="1"/>
  <c r="F76" i="219"/>
  <c r="L76" i="219" s="1"/>
  <c r="B3" i="223" l="1"/>
  <c r="S31" i="223"/>
  <c r="V6" i="223"/>
  <c r="T31" i="223"/>
  <c r="K91" i="219"/>
  <c r="K92" i="219"/>
  <c r="K75" i="219"/>
  <c r="K76" i="219"/>
  <c r="W6" i="223" l="1"/>
  <c r="W31" i="223" s="1"/>
  <c r="W33" i="223" s="1"/>
  <c r="V31" i="223"/>
  <c r="B43" i="220"/>
  <c r="S39" i="220"/>
  <c r="P38" i="220"/>
  <c r="P37" i="220"/>
  <c r="P36" i="220"/>
  <c r="P35" i="220"/>
  <c r="P34" i="220"/>
  <c r="P33" i="220"/>
  <c r="P32" i="220"/>
  <c r="P31" i="220"/>
  <c r="P30" i="220"/>
  <c r="P29" i="220"/>
  <c r="P22" i="220"/>
  <c r="P23" i="220"/>
  <c r="P24" i="220"/>
  <c r="P25" i="220"/>
  <c r="S26" i="220"/>
  <c r="P21" i="220"/>
  <c r="J96" i="219"/>
  <c r="E96" i="219"/>
  <c r="F95" i="219"/>
  <c r="L95" i="219" s="1"/>
  <c r="F94" i="219"/>
  <c r="L94" i="219" s="1"/>
  <c r="F93" i="219"/>
  <c r="L93" i="219" s="1"/>
  <c r="F90" i="219"/>
  <c r="K90" i="219" s="1"/>
  <c r="F89" i="219"/>
  <c r="K89" i="219" s="1"/>
  <c r="F88" i="219"/>
  <c r="K88" i="219" s="1"/>
  <c r="F87" i="219"/>
  <c r="L87" i="219" s="1"/>
  <c r="F86" i="219"/>
  <c r="L86" i="219" s="1"/>
  <c r="F85" i="219"/>
  <c r="L85" i="219" s="1"/>
  <c r="L96" i="219" s="1"/>
  <c r="J80" i="219"/>
  <c r="E80" i="219"/>
  <c r="F79" i="219"/>
  <c r="K79" i="219" s="1"/>
  <c r="F78" i="219"/>
  <c r="L78" i="219" s="1"/>
  <c r="F77" i="219"/>
  <c r="L77" i="219" s="1"/>
  <c r="F74" i="219"/>
  <c r="K74" i="219" s="1"/>
  <c r="F73" i="219"/>
  <c r="L73" i="219" s="1"/>
  <c r="F72" i="219"/>
  <c r="L72" i="219" s="1"/>
  <c r="F71" i="219"/>
  <c r="L71" i="219" s="1"/>
  <c r="F70" i="219"/>
  <c r="L70" i="219" s="1"/>
  <c r="F69" i="219"/>
  <c r="M29" i="208" a="1"/>
  <c r="M29" i="208" s="1"/>
  <c r="M28" i="208" a="1"/>
  <c r="M28" i="208" s="1"/>
  <c r="M27" i="208" a="1"/>
  <c r="M27" i="208" s="1"/>
  <c r="M26" i="208" a="1"/>
  <c r="M26" i="208" s="1"/>
  <c r="M25" i="208" a="1"/>
  <c r="M25" i="208" s="1"/>
  <c r="M24" i="208" a="1"/>
  <c r="M24" i="208" s="1"/>
  <c r="M23" i="208" a="1"/>
  <c r="M23" i="208" s="1"/>
  <c r="M22" i="208" a="1"/>
  <c r="M22" i="208" s="1"/>
  <c r="M21" i="208" a="1"/>
  <c r="M21" i="208" s="1"/>
  <c r="M20" i="208" a="1"/>
  <c r="M20" i="208" s="1"/>
  <c r="M19" i="208" a="1"/>
  <c r="M19" i="208" s="1"/>
  <c r="M18" i="208" a="1"/>
  <c r="M18" i="208" s="1"/>
  <c r="M17" i="208" a="1"/>
  <c r="M17" i="208" s="1"/>
  <c r="M16" i="208" a="1"/>
  <c r="M16" i="208" s="1"/>
  <c r="M15" i="208" a="1"/>
  <c r="M15" i="208" s="1"/>
  <c r="M14" i="208" a="1"/>
  <c r="M14" i="208" s="1"/>
  <c r="M13" i="208" a="1"/>
  <c r="M13" i="208" s="1"/>
  <c r="M12" i="208" a="1"/>
  <c r="M12" i="208" s="1"/>
  <c r="M11" i="208" a="1"/>
  <c r="M11" i="208" s="1"/>
  <c r="M10" i="208" a="1"/>
  <c r="M10" i="208" s="1"/>
  <c r="M9" i="208" a="1"/>
  <c r="M9" i="208" s="1"/>
  <c r="M8" i="208" a="1"/>
  <c r="M8" i="208" s="1"/>
  <c r="M7" i="208" a="1"/>
  <c r="M7" i="208" s="1"/>
  <c r="M6" i="208" a="1"/>
  <c r="M6" i="208" s="1"/>
  <c r="W35" i="223" l="1"/>
  <c r="E17" i="220"/>
  <c r="P39" i="220"/>
  <c r="P26" i="220"/>
  <c r="L79" i="219"/>
  <c r="L88" i="219"/>
  <c r="F80" i="219"/>
  <c r="K72" i="219"/>
  <c r="K93" i="219"/>
  <c r="L89" i="219"/>
  <c r="K73" i="219"/>
  <c r="L69" i="219"/>
  <c r="L80" i="219" s="1"/>
  <c r="F96" i="219"/>
  <c r="K78" i="219"/>
  <c r="K69" i="219"/>
  <c r="L74" i="219"/>
  <c r="K85" i="219"/>
  <c r="L90" i="219"/>
  <c r="K95" i="219"/>
  <c r="K77" i="219"/>
  <c r="K70" i="219"/>
  <c r="K86" i="219"/>
  <c r="K94" i="219"/>
  <c r="K71" i="219"/>
  <c r="K87" i="219"/>
  <c r="M5" i="208" a="1"/>
  <c r="M5" i="208" s="1"/>
  <c r="W36" i="223" l="1"/>
  <c r="C17" i="220"/>
  <c r="E13" i="220" s="1"/>
  <c r="K80" i="219"/>
  <c r="K96" i="219"/>
  <c r="F8" i="201"/>
  <c r="F9" i="201"/>
  <c r="F10" i="201"/>
  <c r="F11" i="201"/>
  <c r="F12" i="201"/>
  <c r="F13" i="201"/>
  <c r="F14" i="201"/>
  <c r="T14" i="201" s="1"/>
  <c r="F15" i="201"/>
  <c r="F16" i="201"/>
  <c r="F17" i="201"/>
  <c r="F18" i="201"/>
  <c r="F19" i="201"/>
  <c r="F20" i="201"/>
  <c r="F21" i="201"/>
  <c r="F22" i="201"/>
  <c r="F23" i="201"/>
  <c r="F24" i="201"/>
  <c r="F25" i="201"/>
  <c r="F26" i="201"/>
  <c r="F27" i="201"/>
  <c r="F28" i="201"/>
  <c r="F29" i="201"/>
  <c r="T28" i="201" l="1"/>
  <c r="L99" i="219"/>
  <c r="T27" i="201"/>
  <c r="T19" i="201"/>
  <c r="T18" i="201"/>
  <c r="T22" i="201"/>
  <c r="T16" i="201"/>
  <c r="T17" i="201"/>
  <c r="Z5" i="201"/>
  <c r="AA6" i="201"/>
  <c r="AA7" i="201"/>
  <c r="AA8" i="201"/>
  <c r="AA9" i="201"/>
  <c r="AA10" i="201"/>
  <c r="AA11" i="201"/>
  <c r="AA12" i="201"/>
  <c r="AA13" i="201"/>
  <c r="AA14" i="201"/>
  <c r="AA15" i="201"/>
  <c r="AA16" i="201"/>
  <c r="AA17" i="201"/>
  <c r="AA18" i="201"/>
  <c r="AA19" i="201"/>
  <c r="AA20" i="201"/>
  <c r="AA21" i="201"/>
  <c r="AA22" i="201"/>
  <c r="AA23" i="201"/>
  <c r="AA24" i="201"/>
  <c r="AA25" i="201"/>
  <c r="AA26" i="201"/>
  <c r="AA27" i="201"/>
  <c r="AA28" i="201"/>
  <c r="AA29" i="201"/>
  <c r="AA5" i="201"/>
  <c r="Z6" i="201"/>
  <c r="Z7" i="201"/>
  <c r="Z8" i="201"/>
  <c r="Z9" i="201"/>
  <c r="Z10" i="201"/>
  <c r="Z11" i="201"/>
  <c r="Z12" i="201"/>
  <c r="Z13" i="201"/>
  <c r="Z14" i="201"/>
  <c r="Z15" i="201"/>
  <c r="Z16" i="201"/>
  <c r="Z17" i="201"/>
  <c r="Z18" i="201"/>
  <c r="Z19" i="201"/>
  <c r="Z20" i="201"/>
  <c r="Z21" i="201"/>
  <c r="Z22" i="201"/>
  <c r="Z23" i="201"/>
  <c r="Z24" i="201"/>
  <c r="Z25" i="201"/>
  <c r="Z26" i="201"/>
  <c r="Z27" i="201"/>
  <c r="Z28" i="201"/>
  <c r="Z29" i="201"/>
  <c r="AB24" i="201" l="1"/>
  <c r="AB16" i="201"/>
  <c r="AB8" i="201"/>
  <c r="AB22" i="201"/>
  <c r="AB14" i="201"/>
  <c r="AB18" i="201"/>
  <c r="AB26" i="201"/>
  <c r="AB25" i="201"/>
  <c r="AB28" i="201"/>
  <c r="AB20" i="201"/>
  <c r="AB29" i="201"/>
  <c r="AB21" i="201"/>
  <c r="AB13" i="201"/>
  <c r="AB6" i="201"/>
  <c r="AB10" i="201"/>
  <c r="AB12" i="201"/>
  <c r="AB23" i="201"/>
  <c r="AB15" i="201"/>
  <c r="AB7" i="201"/>
  <c r="AB27" i="201"/>
  <c r="AB19" i="201"/>
  <c r="AB11" i="201"/>
  <c r="AB17" i="201"/>
  <c r="AB9" i="201"/>
  <c r="AB5" i="201"/>
  <c r="L29" i="208" l="1"/>
  <c r="F29" i="208"/>
  <c r="L28" i="208"/>
  <c r="F28" i="208"/>
  <c r="L27" i="208"/>
  <c r="N27" i="208" s="1"/>
  <c r="O27" i="208" s="1"/>
  <c r="F27" i="208"/>
  <c r="L26" i="208"/>
  <c r="N26" i="208" s="1"/>
  <c r="O26" i="208" s="1"/>
  <c r="F26" i="208"/>
  <c r="L25" i="208"/>
  <c r="N25" i="208" s="1"/>
  <c r="O25" i="208" s="1"/>
  <c r="F25" i="208"/>
  <c r="L24" i="208"/>
  <c r="N24" i="208" s="1"/>
  <c r="O24" i="208" s="1"/>
  <c r="F24" i="208"/>
  <c r="L23" i="208"/>
  <c r="F23" i="208"/>
  <c r="L22" i="208"/>
  <c r="N22" i="208" s="1"/>
  <c r="O22" i="208" s="1"/>
  <c r="F22" i="208"/>
  <c r="L21" i="208"/>
  <c r="F21" i="208"/>
  <c r="L20" i="208"/>
  <c r="F20" i="208"/>
  <c r="L19" i="208"/>
  <c r="N19" i="208" s="1"/>
  <c r="O19" i="208" s="1"/>
  <c r="F19" i="208"/>
  <c r="L18" i="208"/>
  <c r="F18" i="208"/>
  <c r="L17" i="208"/>
  <c r="F17" i="208"/>
  <c r="L16" i="208"/>
  <c r="F16" i="208"/>
  <c r="L15" i="208"/>
  <c r="N15" i="208" s="1"/>
  <c r="O15" i="208" s="1"/>
  <c r="F15" i="208"/>
  <c r="L14" i="208"/>
  <c r="N14" i="208" s="1"/>
  <c r="O14" i="208" s="1"/>
  <c r="F14" i="208"/>
  <c r="L13" i="208"/>
  <c r="F13" i="208"/>
  <c r="L12" i="208"/>
  <c r="F12" i="208"/>
  <c r="L11" i="208"/>
  <c r="N11" i="208" s="1"/>
  <c r="O11" i="208" s="1"/>
  <c r="F11" i="208"/>
  <c r="L10" i="208"/>
  <c r="F10" i="208"/>
  <c r="L9" i="208"/>
  <c r="F9" i="208"/>
  <c r="L8" i="208"/>
  <c r="F8" i="208"/>
  <c r="L7" i="208"/>
  <c r="F7" i="208"/>
  <c r="L6" i="208"/>
  <c r="N6" i="208" s="1"/>
  <c r="O6" i="208" s="1"/>
  <c r="F6" i="208"/>
  <c r="F5" i="208"/>
  <c r="P22" i="208" l="1"/>
  <c r="Q22" i="208" s="1"/>
  <c r="P9" i="208"/>
  <c r="Q9" i="208" s="1"/>
  <c r="P11" i="208"/>
  <c r="Q11" i="208" s="1"/>
  <c r="N20" i="208"/>
  <c r="O20" i="208" s="1"/>
  <c r="N18" i="208"/>
  <c r="O18" i="208" s="1"/>
  <c r="N21" i="208"/>
  <c r="O21" i="208" s="1"/>
  <c r="N23" i="208"/>
  <c r="O23" i="208" s="1"/>
  <c r="N16" i="208"/>
  <c r="O16" i="208" s="1"/>
  <c r="N8" i="208"/>
  <c r="O8" i="208" s="1"/>
  <c r="N9" i="208"/>
  <c r="N28" i="208"/>
  <c r="O28" i="208" s="1"/>
  <c r="N7" i="208"/>
  <c r="O7" i="208" s="1"/>
  <c r="N29" i="208"/>
  <c r="O29" i="208" s="1"/>
  <c r="N10" i="208"/>
  <c r="O10" i="208" s="1"/>
  <c r="P14" i="208"/>
  <c r="Q14" i="208" s="1"/>
  <c r="P28" i="208"/>
  <c r="Q28" i="208" s="1"/>
  <c r="P19" i="208"/>
  <c r="Q19" i="208" s="1"/>
  <c r="P26" i="208"/>
  <c r="Q26" i="208" s="1"/>
  <c r="P10" i="208"/>
  <c r="Q10" i="208" s="1"/>
  <c r="P29" i="208"/>
  <c r="Q29" i="208" s="1"/>
  <c r="P18" i="208"/>
  <c r="Q18" i="208" s="1"/>
  <c r="P27" i="208"/>
  <c r="Q27" i="208" s="1"/>
  <c r="P13" i="208"/>
  <c r="Q13" i="208" s="1"/>
  <c r="P6" i="208"/>
  <c r="Q6" i="208" s="1"/>
  <c r="P21" i="208"/>
  <c r="Q21" i="208" s="1"/>
  <c r="N12" i="208"/>
  <c r="O12" i="208" s="1"/>
  <c r="N17" i="208"/>
  <c r="O17" i="208" s="1"/>
  <c r="N5" i="208"/>
  <c r="O5" i="208" s="1"/>
  <c r="P5" i="208" s="1"/>
  <c r="Q5" i="208" s="1"/>
  <c r="N13" i="208"/>
  <c r="O13" i="208" s="1"/>
  <c r="P12" i="208"/>
  <c r="Q12" i="208" s="1"/>
  <c r="P7" i="208"/>
  <c r="Q7" i="208" s="1"/>
  <c r="P8" i="208"/>
  <c r="Q8" i="208" s="1"/>
  <c r="P16" i="208"/>
  <c r="Q16" i="208" s="1"/>
  <c r="P24" i="208"/>
  <c r="Q24" i="208" s="1"/>
  <c r="P23" i="208"/>
  <c r="Q23" i="208" s="1"/>
  <c r="P17" i="208"/>
  <c r="Q17" i="208" s="1"/>
  <c r="P25" i="208"/>
  <c r="Q25" i="208" s="1"/>
  <c r="P15" i="208"/>
  <c r="Q15" i="208" s="1"/>
  <c r="P20" i="208"/>
  <c r="Q20" i="208" s="1"/>
  <c r="R11" i="208" l="1"/>
  <c r="R18" i="208"/>
  <c r="R29" i="208"/>
  <c r="R21" i="208"/>
  <c r="R26" i="208"/>
  <c r="R27" i="208"/>
  <c r="R19" i="208"/>
  <c r="R6" i="208"/>
  <c r="R28" i="208"/>
  <c r="R22" i="208"/>
  <c r="R13" i="208"/>
  <c r="R14" i="208"/>
  <c r="O9" i="208"/>
  <c r="O30" i="208"/>
  <c r="R10" i="208"/>
  <c r="R15" i="208"/>
  <c r="R8" i="208"/>
  <c r="R12" i="208"/>
  <c r="R7" i="208"/>
  <c r="R17" i="208"/>
  <c r="R16" i="208"/>
  <c r="R20" i="208"/>
  <c r="R25" i="208"/>
  <c r="R23" i="208"/>
  <c r="R24" i="208"/>
  <c r="R9" i="208" l="1"/>
  <c r="R5" i="208"/>
  <c r="P30" i="208"/>
  <c r="R30" i="208" l="1"/>
  <c r="R32" i="208" s="1"/>
  <c r="R33" i="208" l="1"/>
  <c r="U30" i="201"/>
  <c r="V17" i="201" l="1"/>
  <c r="W17" i="201" s="1"/>
  <c r="V16" i="201"/>
  <c r="W16" i="201" s="1"/>
  <c r="V18" i="201"/>
  <c r="W18" i="201" s="1"/>
  <c r="T23" i="201" l="1"/>
  <c r="T20" i="201" l="1"/>
  <c r="V20" i="201" s="1"/>
  <c r="W20" i="201" s="1"/>
  <c r="T24" i="201"/>
  <c r="V24" i="201" s="1"/>
  <c r="W24" i="201" s="1"/>
  <c r="T26" i="201"/>
  <c r="V26" i="201" s="1"/>
  <c r="W26" i="201" s="1"/>
  <c r="V28" i="201"/>
  <c r="W28" i="201" s="1"/>
  <c r="T29" i="201"/>
  <c r="V29" i="201" s="1"/>
  <c r="W29" i="201" s="1"/>
  <c r="T21" i="201"/>
  <c r="V21" i="201" s="1"/>
  <c r="W21" i="201" s="1"/>
  <c r="T13" i="201"/>
  <c r="V13" i="201" s="1"/>
  <c r="W13" i="201" s="1"/>
  <c r="V14" i="201"/>
  <c r="W14" i="201" s="1"/>
  <c r="T10" i="201"/>
  <c r="V10" i="201" s="1"/>
  <c r="W10" i="201" s="1"/>
  <c r="V27" i="201"/>
  <c r="W27" i="201" s="1"/>
  <c r="V22" i="201"/>
  <c r="W22" i="201" s="1"/>
  <c r="T15" i="201"/>
  <c r="V15" i="201" s="1"/>
  <c r="W15" i="201" s="1"/>
  <c r="T12" i="201"/>
  <c r="V12" i="201" s="1"/>
  <c r="W12" i="201" s="1"/>
  <c r="V19" i="201"/>
  <c r="W19" i="201" s="1"/>
  <c r="V23" i="201"/>
  <c r="W23" i="201" s="1"/>
  <c r="T25" i="201" l="1"/>
  <c r="V25" i="201" s="1"/>
  <c r="W25" i="201" s="1"/>
  <c r="T11" i="201"/>
  <c r="V11" i="201" s="1"/>
  <c r="W11" i="201" s="1"/>
  <c r="T8" i="201"/>
  <c r="T5" i="201" l="1"/>
  <c r="V5" i="201" s="1"/>
  <c r="W5" i="201" s="1"/>
  <c r="T6" i="201"/>
  <c r="V6" i="201" s="1"/>
  <c r="W6" i="201" s="1"/>
  <c r="T9" i="201"/>
  <c r="V9" i="201" s="1"/>
  <c r="W9" i="201" s="1"/>
  <c r="T7" i="201"/>
  <c r="V7" i="201" s="1"/>
  <c r="W7" i="201" s="1"/>
  <c r="V8" i="201"/>
  <c r="S30" i="201"/>
  <c r="T30" i="201" l="1"/>
  <c r="V30" i="201"/>
  <c r="W8" i="201"/>
  <c r="W30" i="201" s="1"/>
  <c r="W32" i="201" s="1"/>
  <c r="W33" i="20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<sst xmlns="http://schemas.openxmlformats.org/spreadsheetml/2006/main" count="741" uniqueCount="208">
  <si>
    <t>　</t>
    <phoneticPr fontId="13"/>
  </si>
  <si>
    <t>事業所</t>
    <rPh sb="0" eb="3">
      <t>ジギョウショ</t>
    </rPh>
    <phoneticPr fontId="13"/>
  </si>
  <si>
    <t>別紙２－１－２（１）</t>
    <rPh sb="0" eb="2">
      <t>ベッシ</t>
    </rPh>
    <phoneticPr fontId="13"/>
  </si>
  <si>
    <t>令和８年度（令和７年度から繰越分）障害福祉分野の介護テクノロジー導入支援事業（介護ロボット等導入支援）　事業計画書　総表　（直接補助分）　</t>
    <phoneticPr fontId="13"/>
  </si>
  <si>
    <t>（単位：円）</t>
    <rPh sb="1" eb="3">
      <t>タンイ</t>
    </rPh>
    <rPh sb="4" eb="5">
      <t>エン</t>
    </rPh>
    <phoneticPr fontId="13"/>
  </si>
  <si>
    <t>自治体名</t>
    <rPh sb="0" eb="3">
      <t>ジチタイ</t>
    </rPh>
    <rPh sb="3" eb="4">
      <t>メイ</t>
    </rPh>
    <phoneticPr fontId="13"/>
  </si>
  <si>
    <t>優先順位</t>
    <rPh sb="0" eb="2">
      <t>ユウセン</t>
    </rPh>
    <rPh sb="2" eb="4">
      <t>ジュンイ</t>
    </rPh>
    <phoneticPr fontId="13"/>
  </si>
  <si>
    <t>施設・事業所種別</t>
    <rPh sb="0" eb="2">
      <t>シセツ</t>
    </rPh>
    <rPh sb="3" eb="6">
      <t>ジギョウショ</t>
    </rPh>
    <rPh sb="6" eb="8">
      <t>シュベツ</t>
    </rPh>
    <phoneticPr fontId="13"/>
  </si>
  <si>
    <t>法人名</t>
    <rPh sb="0" eb="2">
      <t>ホウジン</t>
    </rPh>
    <rPh sb="2" eb="3">
      <t>メイ</t>
    </rPh>
    <phoneticPr fontId="13"/>
  </si>
  <si>
    <t>施設・事業所名</t>
    <rPh sb="0" eb="2">
      <t>シセツ</t>
    </rPh>
    <rPh sb="3" eb="6">
      <t>ジギョウショ</t>
    </rPh>
    <rPh sb="6" eb="7">
      <t>メイ</t>
    </rPh>
    <phoneticPr fontId="13"/>
  </si>
  <si>
    <t>法人名＋施設・事業所名</t>
    <rPh sb="0" eb="2">
      <t>ホウジン</t>
    </rPh>
    <rPh sb="2" eb="3">
      <t>メイ</t>
    </rPh>
    <rPh sb="4" eb="6">
      <t>シセツ</t>
    </rPh>
    <rPh sb="7" eb="10">
      <t>ジギョウショ</t>
    </rPh>
    <rPh sb="10" eb="11">
      <t>メイ</t>
    </rPh>
    <phoneticPr fontId="13"/>
  </si>
  <si>
    <t>導入機器名</t>
    <rPh sb="0" eb="2">
      <t>ドウニュウ</t>
    </rPh>
    <rPh sb="2" eb="4">
      <t>キキ</t>
    </rPh>
    <rPh sb="4" eb="5">
      <t>メイ</t>
    </rPh>
    <phoneticPr fontId="13"/>
  </si>
  <si>
    <t>介護ロボット等の種別
（Ａ）</t>
    <rPh sb="0" eb="2">
      <t>カイゴ</t>
    </rPh>
    <rPh sb="6" eb="7">
      <t>トウ</t>
    </rPh>
    <rPh sb="8" eb="10">
      <t>シュベツ</t>
    </rPh>
    <phoneticPr fontId="13"/>
  </si>
  <si>
    <t>１台当たりの
機器購入価格
（Ｂ）</t>
    <rPh sb="1" eb="2">
      <t>ダイ</t>
    </rPh>
    <rPh sb="2" eb="3">
      <t>ア</t>
    </rPh>
    <rPh sb="7" eb="9">
      <t>キキ</t>
    </rPh>
    <rPh sb="9" eb="11">
      <t>コウニュウ</t>
    </rPh>
    <rPh sb="11" eb="13">
      <t>カカク</t>
    </rPh>
    <phoneticPr fontId="13"/>
  </si>
  <si>
    <t>導入台数
（Ｃ）</t>
    <rPh sb="0" eb="2">
      <t>ドウニュウ</t>
    </rPh>
    <rPh sb="2" eb="4">
      <t>ダイスウ</t>
    </rPh>
    <phoneticPr fontId="13"/>
  </si>
  <si>
    <t>１台当たりの導入経費
（Ｅ＝Ｂ＋Ｄ／Ｃ）</t>
    <rPh sb="1" eb="2">
      <t>ダイ</t>
    </rPh>
    <rPh sb="2" eb="3">
      <t>ア</t>
    </rPh>
    <rPh sb="6" eb="8">
      <t>ドウニュウ</t>
    </rPh>
    <rPh sb="8" eb="10">
      <t>ケイヒ</t>
    </rPh>
    <phoneticPr fontId="13"/>
  </si>
  <si>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13"/>
  </si>
  <si>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13"/>
  </si>
  <si>
    <t>所要額
（Ｈ＝Ｃ×Ｇ）</t>
    <rPh sb="0" eb="3">
      <t>ショヨウガク</t>
    </rPh>
    <phoneticPr fontId="13"/>
  </si>
  <si>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13"/>
  </si>
  <si>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13"/>
  </si>
  <si>
    <t>＜施設・事業所単位＞
国庫補助基本額
（K）</t>
    <rPh sb="1" eb="3">
      <t>シセツ</t>
    </rPh>
    <rPh sb="4" eb="7">
      <t>ジギョウショ</t>
    </rPh>
    <rPh sb="7" eb="9">
      <t>タンイ</t>
    </rPh>
    <rPh sb="11" eb="13">
      <t>コッコ</t>
    </rPh>
    <rPh sb="13" eb="15">
      <t>ホジョ</t>
    </rPh>
    <rPh sb="15" eb="17">
      <t>キホン</t>
    </rPh>
    <rPh sb="17" eb="18">
      <t>ガク</t>
    </rPh>
    <phoneticPr fontId="13"/>
  </si>
  <si>
    <t>上限額</t>
    <rPh sb="0" eb="3">
      <t>ジョウゲンガク</t>
    </rPh>
    <phoneticPr fontId="13"/>
  </si>
  <si>
    <t>障害者支援施設</t>
    <rPh sb="0" eb="7">
      <t>ショウガイシャシエンシセツ</t>
    </rPh>
    <phoneticPr fontId="13"/>
  </si>
  <si>
    <t>グループホーム</t>
    <phoneticPr fontId="13"/>
  </si>
  <si>
    <t>療養介護</t>
  </si>
  <si>
    <t>生活介護</t>
  </si>
  <si>
    <t>自立訓練</t>
    <phoneticPr fontId="13"/>
  </si>
  <si>
    <t>就労移行支援</t>
    <phoneticPr fontId="13"/>
  </si>
  <si>
    <t>就労継続支援A型</t>
  </si>
  <si>
    <t>就労継続支援B型</t>
  </si>
  <si>
    <t>就労定着支援</t>
    <phoneticPr fontId="13"/>
  </si>
  <si>
    <t>就労選択支援</t>
    <rPh sb="2" eb="4">
      <t>センタク</t>
    </rPh>
    <phoneticPr fontId="13"/>
  </si>
  <si>
    <t>自立生活援助</t>
    <phoneticPr fontId="13"/>
  </si>
  <si>
    <t>短期入所</t>
    <phoneticPr fontId="13"/>
  </si>
  <si>
    <t>居宅介護</t>
    <phoneticPr fontId="13"/>
  </si>
  <si>
    <t>重度訪問介護</t>
    <phoneticPr fontId="13"/>
  </si>
  <si>
    <t>同行援護</t>
  </si>
  <si>
    <t>行動援護</t>
  </si>
  <si>
    <t>計画相談支援</t>
  </si>
  <si>
    <t>地域移行支援</t>
  </si>
  <si>
    <t>地域定着支援</t>
  </si>
  <si>
    <t>障害児入所施設</t>
  </si>
  <si>
    <t>児童発達支援</t>
  </si>
  <si>
    <t>放課後等デイサービス</t>
  </si>
  <si>
    <t>居宅訪問型児童発達支援</t>
  </si>
  <si>
    <t>保育所等訪問支援</t>
  </si>
  <si>
    <t>合計</t>
    <phoneticPr fontId="13"/>
  </si>
  <si>
    <t>国庫補助基本計(L)</t>
    <rPh sb="0" eb="2">
      <t>コッコ</t>
    </rPh>
    <rPh sb="2" eb="4">
      <t>ホジョ</t>
    </rPh>
    <rPh sb="4" eb="6">
      <t>キホン</t>
    </rPh>
    <rPh sb="6" eb="7">
      <t>ケイ</t>
    </rPh>
    <phoneticPr fontId="13"/>
  </si>
  <si>
    <t>国庫補助所要額( M = L×１/２)</t>
    <rPh sb="0" eb="2">
      <t>コッコ</t>
    </rPh>
    <rPh sb="2" eb="4">
      <t>ホジョ</t>
    </rPh>
    <rPh sb="4" eb="6">
      <t>ショヨウ</t>
    </rPh>
    <rPh sb="6" eb="7">
      <t>ガク</t>
    </rPh>
    <phoneticPr fontId="13"/>
  </si>
  <si>
    <t>（注１）</t>
    <rPh sb="1" eb="2">
      <t>チュウ</t>
    </rPh>
    <phoneticPr fontId="13"/>
  </si>
  <si>
    <t>「導入機器名」には、補助対象となるロボット機器を記載。それ以外の付属品等は本体機器に含めて記載すること。</t>
    <phoneticPr fontId="13"/>
  </si>
  <si>
    <t>（注２）</t>
    <rPh sb="1" eb="2">
      <t>チュウ</t>
    </rPh>
    <phoneticPr fontId="13"/>
  </si>
  <si>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13"/>
  </si>
  <si>
    <t>（注３）</t>
    <rPh sb="1" eb="2">
      <t>チュウ</t>
    </rPh>
    <phoneticPr fontId="13"/>
  </si>
  <si>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13"/>
  </si>
  <si>
    <t>（注４）</t>
    <rPh sb="1" eb="2">
      <t>チュウ</t>
    </rPh>
    <phoneticPr fontId="13"/>
  </si>
  <si>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13"/>
  </si>
  <si>
    <t>障害者支援施設</t>
    <phoneticPr fontId="13"/>
  </si>
  <si>
    <t>移乗介護</t>
    <phoneticPr fontId="13"/>
  </si>
  <si>
    <t>移動支援</t>
    <phoneticPr fontId="13"/>
  </si>
  <si>
    <t>排泄支援</t>
    <phoneticPr fontId="13"/>
  </si>
  <si>
    <t>見守り・コミュニケーション</t>
    <phoneticPr fontId="13"/>
  </si>
  <si>
    <t>入浴支援</t>
    <phoneticPr fontId="13"/>
  </si>
  <si>
    <t>機能訓練支援</t>
    <rPh sb="0" eb="2">
      <t>キノウ</t>
    </rPh>
    <rPh sb="2" eb="4">
      <t>クンレン</t>
    </rPh>
    <rPh sb="4" eb="6">
      <t>シエン</t>
    </rPh>
    <phoneticPr fontId="13"/>
  </si>
  <si>
    <t>栄養管理支援</t>
    <rPh sb="0" eb="2">
      <t>エイヨウ</t>
    </rPh>
    <rPh sb="2" eb="4">
      <t>カンリ</t>
    </rPh>
    <rPh sb="4" eb="6">
      <t>シエン</t>
    </rPh>
    <phoneticPr fontId="13"/>
  </si>
  <si>
    <t>（注５）</t>
    <rPh sb="1" eb="2">
      <t>チュウ</t>
    </rPh>
    <phoneticPr fontId="13"/>
  </si>
  <si>
    <t>【基本情報】</t>
    <rPh sb="1" eb="3">
      <t>キホン</t>
    </rPh>
    <rPh sb="3" eb="5">
      <t>ジョウホウ</t>
    </rPh>
    <phoneticPr fontId="13"/>
  </si>
  <si>
    <t>フリガナ</t>
    <phoneticPr fontId="13"/>
  </si>
  <si>
    <t>事業所名</t>
    <rPh sb="0" eb="3">
      <t>ジギョウショ</t>
    </rPh>
    <rPh sb="3" eb="4">
      <t>メイ</t>
    </rPh>
    <phoneticPr fontId="13"/>
  </si>
  <si>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3"/>
  </si>
  <si>
    <t>（補助実績）</t>
    <rPh sb="1" eb="3">
      <t>ホジョ</t>
    </rPh>
    <rPh sb="3" eb="5">
      <t>ジッセキ</t>
    </rPh>
    <phoneticPr fontId="13"/>
  </si>
  <si>
    <t>（補助年度）</t>
    <rPh sb="1" eb="3">
      <t>ホジョ</t>
    </rPh>
    <rPh sb="3" eb="5">
      <t>ネンド</t>
    </rPh>
    <phoneticPr fontId="13"/>
  </si>
  <si>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23"/>
  </si>
  <si>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23"/>
  </si>
  <si>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3"/>
  </si>
  <si>
    <t>事業計画</t>
    <rPh sb="0" eb="2">
      <t>ジギョウ</t>
    </rPh>
    <rPh sb="2" eb="4">
      <t>ケイカク</t>
    </rPh>
    <phoneticPr fontId="13"/>
  </si>
  <si>
    <t>機器の種別：</t>
    <rPh sb="0" eb="2">
      <t>キキ</t>
    </rPh>
    <rPh sb="3" eb="5">
      <t>シュベツ</t>
    </rPh>
    <phoneticPr fontId="13"/>
  </si>
  <si>
    <t>　　　移乗介護</t>
    <rPh sb="3" eb="5">
      <t>イジョウ</t>
    </rPh>
    <rPh sb="5" eb="7">
      <t>カイゴ</t>
    </rPh>
    <phoneticPr fontId="13"/>
  </si>
  <si>
    <t>排泄支援</t>
  </si>
  <si>
    <t>入浴支援</t>
  </si>
  <si>
    <t>　　　移動支援</t>
    <rPh sb="3" eb="5">
      <t>イドウ</t>
    </rPh>
    <rPh sb="5" eb="7">
      <t>シエン</t>
    </rPh>
    <phoneticPr fontId="13"/>
  </si>
  <si>
    <t>見守り・コミュニケーション</t>
  </si>
  <si>
    <t>　　  機器名：</t>
    <rPh sb="4" eb="7">
      <t>キキメイ</t>
    </rPh>
    <phoneticPr fontId="13"/>
  </si>
  <si>
    <t>機器の特徴：</t>
    <rPh sb="0" eb="2">
      <t>キキ</t>
    </rPh>
    <rPh sb="3" eb="5">
      <t>トクチョウ</t>
    </rPh>
    <phoneticPr fontId="13"/>
  </si>
  <si>
    <t>（２）機器を導入することにしたきっかけ及び目的（複数回答可）</t>
    <rPh sb="19" eb="20">
      <t>オヨ</t>
    </rPh>
    <phoneticPr fontId="13"/>
  </si>
  <si>
    <t>きっかけ</t>
    <phoneticPr fontId="13"/>
  </si>
  <si>
    <t>目的</t>
    <rPh sb="0" eb="2">
      <t>モクテキ</t>
    </rPh>
    <phoneticPr fontId="13"/>
  </si>
  <si>
    <t>（※その他を選択した場合に記入　　　　）</t>
    <rPh sb="4" eb="5">
      <t>タ</t>
    </rPh>
    <rPh sb="6" eb="8">
      <t>センタク</t>
    </rPh>
    <rPh sb="10" eb="12">
      <t>バアイ</t>
    </rPh>
    <rPh sb="13" eb="15">
      <t>キニュウ</t>
    </rPh>
    <phoneticPr fontId="13"/>
  </si>
  <si>
    <t>（※その他を選択した場合に記入　　　　）</t>
    <phoneticPr fontId="13"/>
  </si>
  <si>
    <t>（３）事業所が抱える課題</t>
    <rPh sb="3" eb="6">
      <t>ジギョウショ</t>
    </rPh>
    <rPh sb="7" eb="8">
      <t>カカ</t>
    </rPh>
    <rPh sb="10" eb="12">
      <t>カダイ</t>
    </rPh>
    <phoneticPr fontId="13"/>
  </si>
  <si>
    <t>業務内容</t>
    <rPh sb="0" eb="2">
      <t>ギョウム</t>
    </rPh>
    <rPh sb="2" eb="4">
      <t>ナイヨウ</t>
    </rPh>
    <phoneticPr fontId="13"/>
  </si>
  <si>
    <t>A.業務従事者数</t>
    <rPh sb="2" eb="4">
      <t>ギョウム</t>
    </rPh>
    <rPh sb="4" eb="7">
      <t>ジュウジシャ</t>
    </rPh>
    <rPh sb="7" eb="8">
      <t>スウ</t>
    </rPh>
    <phoneticPr fontId="23"/>
  </si>
  <si>
    <t>発生件数</t>
    <rPh sb="0" eb="2">
      <t>ハッセイ</t>
    </rPh>
    <rPh sb="2" eb="4">
      <t>ケンスウ</t>
    </rPh>
    <phoneticPr fontId="13"/>
  </si>
  <si>
    <t>D. 1件当たりの
平均処理時間（分）</t>
    <rPh sb="4" eb="5">
      <t>ケン</t>
    </rPh>
    <rPh sb="5" eb="6">
      <t>ア</t>
    </rPh>
    <rPh sb="10" eb="12">
      <t>ヘイキン</t>
    </rPh>
    <rPh sb="12" eb="14">
      <t>ショリ</t>
    </rPh>
    <rPh sb="14" eb="16">
      <t>ジカン</t>
    </rPh>
    <rPh sb="17" eb="18">
      <t>フン</t>
    </rPh>
    <phoneticPr fontId="13"/>
  </si>
  <si>
    <t>人時間
E（A×C×D）</t>
    <rPh sb="0" eb="1">
      <t>ヒト</t>
    </rPh>
    <rPh sb="1" eb="3">
      <t>ジカン</t>
    </rPh>
    <phoneticPr fontId="13"/>
  </si>
  <si>
    <t>１人あたり
業務時間
（C×D／A）</t>
    <rPh sb="1" eb="2">
      <t>ヒト</t>
    </rPh>
    <rPh sb="6" eb="8">
      <t>ギョウム</t>
    </rPh>
    <rPh sb="8" eb="10">
      <t>ジカン</t>
    </rPh>
    <phoneticPr fontId="13"/>
  </si>
  <si>
    <t>B.ひと月当たり</t>
    <rPh sb="4" eb="5">
      <t>ツキ</t>
    </rPh>
    <rPh sb="5" eb="6">
      <t>ア</t>
    </rPh>
    <phoneticPr fontId="13"/>
  </si>
  <si>
    <t>C.年間発生件数（B×12）</t>
    <rPh sb="2" eb="4">
      <t>ネンカン</t>
    </rPh>
    <rPh sb="4" eb="6">
      <t>ハッセイ</t>
    </rPh>
    <rPh sb="6" eb="8">
      <t>ケンスウ</t>
    </rPh>
    <phoneticPr fontId="13"/>
  </si>
  <si>
    <t>直接介護</t>
    <rPh sb="0" eb="2">
      <t>チョクセツ</t>
    </rPh>
    <rPh sb="2" eb="4">
      <t>カイゴ</t>
    </rPh>
    <phoneticPr fontId="13"/>
  </si>
  <si>
    <t>１　移動・移乗・体位変換</t>
    <rPh sb="2" eb="4">
      <t>イドウ</t>
    </rPh>
    <rPh sb="5" eb="7">
      <t>イジョウ</t>
    </rPh>
    <rPh sb="8" eb="10">
      <t>タイイ</t>
    </rPh>
    <rPh sb="10" eb="12">
      <t>ヘンカン</t>
    </rPh>
    <phoneticPr fontId="13"/>
  </si>
  <si>
    <t>２　排泄介助・支援</t>
    <rPh sb="2" eb="4">
      <t>ハイセツ</t>
    </rPh>
    <rPh sb="4" eb="6">
      <t>カイジョ</t>
    </rPh>
    <rPh sb="7" eb="9">
      <t>シエン</t>
    </rPh>
    <phoneticPr fontId="13"/>
  </si>
  <si>
    <t>３　生活自立支援（※1）</t>
    <rPh sb="2" eb="4">
      <t>セイカツ</t>
    </rPh>
    <rPh sb="4" eb="6">
      <t>ジリツ</t>
    </rPh>
    <rPh sb="6" eb="8">
      <t>シエン</t>
    </rPh>
    <phoneticPr fontId="13"/>
  </si>
  <si>
    <t>４　行動上の問題への対応（※2）</t>
    <rPh sb="2" eb="5">
      <t>コウドウジョウ</t>
    </rPh>
    <rPh sb="6" eb="8">
      <t>モンダイ</t>
    </rPh>
    <rPh sb="10" eb="12">
      <t>タイオウ</t>
    </rPh>
    <phoneticPr fontId="13"/>
  </si>
  <si>
    <t>５　その他の直接介護</t>
    <rPh sb="4" eb="5">
      <t>タ</t>
    </rPh>
    <rPh sb="6" eb="8">
      <t>チョクセツ</t>
    </rPh>
    <rPh sb="8" eb="10">
      <t>カイゴ</t>
    </rPh>
    <phoneticPr fontId="13"/>
  </si>
  <si>
    <t>間接業務</t>
    <rPh sb="0" eb="2">
      <t>カンセツ</t>
    </rPh>
    <rPh sb="2" eb="4">
      <t>ギョウム</t>
    </rPh>
    <phoneticPr fontId="13"/>
  </si>
  <si>
    <t>６　巡回・移動</t>
    <rPh sb="2" eb="4">
      <t>ジュンカイ</t>
    </rPh>
    <rPh sb="5" eb="7">
      <t>イドウ</t>
    </rPh>
    <phoneticPr fontId="13"/>
  </si>
  <si>
    <t>A.業務従事者数</t>
    <phoneticPr fontId="23"/>
  </si>
  <si>
    <t>D. 1件当たりの
平均処理時間（分）</t>
    <phoneticPr fontId="13"/>
  </si>
  <si>
    <t>人時間
E（A×C×D）</t>
    <phoneticPr fontId="13"/>
  </si>
  <si>
    <t>　年間業務時間数想定削減率（％）</t>
    <rPh sb="1" eb="3">
      <t>ネンカン</t>
    </rPh>
    <rPh sb="3" eb="5">
      <t>ギョウム</t>
    </rPh>
    <rPh sb="5" eb="8">
      <t>ジカンスウ</t>
    </rPh>
    <rPh sb="8" eb="10">
      <t>ソウテイ</t>
    </rPh>
    <rPh sb="10" eb="12">
      <t>サクゲン</t>
    </rPh>
    <rPh sb="12" eb="13">
      <t>リツ</t>
    </rPh>
    <phoneticPr fontId="13"/>
  </si>
  <si>
    <t>職員数（実数）</t>
    <rPh sb="0" eb="3">
      <t>ショクインスウ</t>
    </rPh>
    <rPh sb="4" eb="6">
      <t>ジッスウ</t>
    </rPh>
    <phoneticPr fontId="13"/>
  </si>
  <si>
    <t>人</t>
    <rPh sb="0" eb="1">
      <t>ヒト</t>
    </rPh>
    <phoneticPr fontId="13"/>
  </si>
  <si>
    <t>施設利用者数</t>
    <rPh sb="0" eb="2">
      <t>シセツ</t>
    </rPh>
    <rPh sb="2" eb="5">
      <t>リヨウシャ</t>
    </rPh>
    <rPh sb="5" eb="6">
      <t>スウ</t>
    </rPh>
    <phoneticPr fontId="13"/>
  </si>
  <si>
    <t>実支出（予定）額：</t>
    <rPh sb="0" eb="1">
      <t>ジツ</t>
    </rPh>
    <rPh sb="4" eb="6">
      <t>ヨテイ</t>
    </rPh>
    <rPh sb="7" eb="8">
      <t>ガク</t>
    </rPh>
    <phoneticPr fontId="13"/>
  </si>
  <si>
    <t>円</t>
    <rPh sb="0" eb="1">
      <t>エン</t>
    </rPh>
    <phoneticPr fontId="13"/>
  </si>
  <si>
    <t>機器導入費用
（合計）</t>
    <rPh sb="0" eb="2">
      <t>キキ</t>
    </rPh>
    <rPh sb="2" eb="4">
      <t>ドウニュウ</t>
    </rPh>
    <rPh sb="4" eb="6">
      <t>ヒヨウ</t>
    </rPh>
    <rPh sb="8" eb="10">
      <t>ゴウケイ</t>
    </rPh>
    <phoneticPr fontId="13"/>
  </si>
  <si>
    <t>初期設定に要する費用
（合計）</t>
    <rPh sb="0" eb="2">
      <t>ショキ</t>
    </rPh>
    <rPh sb="2" eb="4">
      <t>セッテイ</t>
    </rPh>
    <rPh sb="5" eb="6">
      <t>ヨウ</t>
    </rPh>
    <rPh sb="8" eb="10">
      <t>ヒヨウ</t>
    </rPh>
    <rPh sb="12" eb="14">
      <t>ゴウケイ</t>
    </rPh>
    <phoneticPr fontId="13"/>
  </si>
  <si>
    <t>値引額
（合計）</t>
    <rPh sb="0" eb="2">
      <t>ネビ</t>
    </rPh>
    <rPh sb="2" eb="3">
      <t>ガク</t>
    </rPh>
    <rPh sb="5" eb="7">
      <t>ゴウケイ</t>
    </rPh>
    <phoneticPr fontId="13"/>
  </si>
  <si>
    <t>No.</t>
    <phoneticPr fontId="13"/>
  </si>
  <si>
    <t>導入内容</t>
    <rPh sb="0" eb="2">
      <t>ドウニュウ</t>
    </rPh>
    <rPh sb="2" eb="4">
      <t>ナイヨウ</t>
    </rPh>
    <phoneticPr fontId="13"/>
  </si>
  <si>
    <t>数量</t>
    <rPh sb="0" eb="2">
      <t>スウリョウ</t>
    </rPh>
    <phoneticPr fontId="13"/>
  </si>
  <si>
    <t>単価</t>
    <rPh sb="0" eb="2">
      <t>タンカ</t>
    </rPh>
    <phoneticPr fontId="13"/>
  </si>
  <si>
    <t>機器導入費用</t>
    <rPh sb="0" eb="2">
      <t>キキ</t>
    </rPh>
    <rPh sb="2" eb="4">
      <t>ドウニュウ</t>
    </rPh>
    <rPh sb="4" eb="6">
      <t>ヒヨウ</t>
    </rPh>
    <phoneticPr fontId="13"/>
  </si>
  <si>
    <t>初期設定に要する費用</t>
    <rPh sb="0" eb="2">
      <t>ショキ</t>
    </rPh>
    <rPh sb="2" eb="4">
      <t>セッテイ</t>
    </rPh>
    <rPh sb="5" eb="6">
      <t>ヨウ</t>
    </rPh>
    <rPh sb="8" eb="10">
      <t>ヒヨウ</t>
    </rPh>
    <phoneticPr fontId="13"/>
  </si>
  <si>
    <t>台</t>
  </si>
  <si>
    <t>合計</t>
    <rPh sb="0" eb="2">
      <t>ゴウケイ</t>
    </rPh>
    <phoneticPr fontId="13"/>
  </si>
  <si>
    <t>※必ず記入すること。同順位を複数付けないこと。</t>
    <rPh sb="1" eb="2">
      <t>カナラ</t>
    </rPh>
    <rPh sb="3" eb="5">
      <t>キニュウ</t>
    </rPh>
    <rPh sb="10" eb="11">
      <t>ドウ</t>
    </rPh>
    <rPh sb="11" eb="13">
      <t>ジュンイ</t>
    </rPh>
    <rPh sb="14" eb="16">
      <t>フクスウ</t>
    </rPh>
    <rPh sb="16" eb="17">
      <t>ツ</t>
    </rPh>
    <phoneticPr fontId="13"/>
  </si>
  <si>
    <t>パソコン</t>
    <phoneticPr fontId="13"/>
  </si>
  <si>
    <t>スマートフォン</t>
    <phoneticPr fontId="13"/>
  </si>
  <si>
    <t>タブレット</t>
    <phoneticPr fontId="13"/>
  </si>
  <si>
    <t>インカム</t>
    <phoneticPr fontId="13"/>
  </si>
  <si>
    <t>（７）想定削減率が20％を超える場合は、その要因について記載すること。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3"/>
  </si>
  <si>
    <r>
      <rPr>
        <b/>
        <sz val="14"/>
        <rFont val="ＭＳ Ｐゴシック"/>
        <family val="3"/>
        <charset val="128"/>
        <scheme val="minor"/>
      </rPr>
      <t>備考</t>
    </r>
    <r>
      <rPr>
        <b/>
        <sz val="12"/>
        <rFont val="ＭＳ Ｐゴシック"/>
        <family val="3"/>
        <charset val="128"/>
        <scheme val="minor"/>
      </rPr>
      <t xml:space="preserve">
（特別な事情等があれば記載）</t>
    </r>
    <rPh sb="0" eb="2">
      <t>ビコウ</t>
    </rPh>
    <rPh sb="4" eb="6">
      <t>トクベツ</t>
    </rPh>
    <rPh sb="7" eb="9">
      <t>ジジョウ</t>
    </rPh>
    <rPh sb="9" eb="10">
      <t>トウ</t>
    </rPh>
    <rPh sb="14" eb="16">
      <t>キサイ</t>
    </rPh>
    <phoneticPr fontId="13"/>
  </si>
  <si>
    <t>別紙２－１－４（１）</t>
    <rPh sb="0" eb="2">
      <t>ベッシ</t>
    </rPh>
    <phoneticPr fontId="13"/>
  </si>
  <si>
    <t>令和８年度（令和７年度から繰越分）障害福祉分野の介護テクノロジー導入支援事業（パッケージ型導入支援）　事業計画書　総表　（直接補助分）　</t>
    <phoneticPr fontId="13"/>
  </si>
  <si>
    <t>介護ロボット等に係る内容</t>
    <rPh sb="0" eb="2">
      <t>カイゴ</t>
    </rPh>
    <rPh sb="6" eb="7">
      <t>トウ</t>
    </rPh>
    <rPh sb="8" eb="9">
      <t>カカ</t>
    </rPh>
    <rPh sb="10" eb="12">
      <t>ナイヨウ</t>
    </rPh>
    <phoneticPr fontId="13"/>
  </si>
  <si>
    <t>ICTに係る内容</t>
    <rPh sb="4" eb="5">
      <t>カカ</t>
    </rPh>
    <rPh sb="6" eb="8">
      <t>ナイヨウ</t>
    </rPh>
    <phoneticPr fontId="13"/>
  </si>
  <si>
    <t>導入ロボット機器名</t>
    <rPh sb="0" eb="2">
      <t>ドウニュウ</t>
    </rPh>
    <rPh sb="6" eb="8">
      <t>キキ</t>
    </rPh>
    <rPh sb="8" eb="9">
      <t>メイ</t>
    </rPh>
    <phoneticPr fontId="13"/>
  </si>
  <si>
    <r>
      <rPr>
        <b/>
        <sz val="13"/>
        <color rgb="FFFF0000"/>
        <rFont val="ＭＳ Ｐゴシック"/>
        <family val="3"/>
        <charset val="128"/>
      </rPr>
      <t>見守り機器の導入に伴う
通信環境整備に係る費用</t>
    </r>
    <r>
      <rPr>
        <b/>
        <sz val="13"/>
        <color theme="1"/>
        <rFont val="ＭＳ Ｐゴシック"/>
        <family val="3"/>
        <charset val="128"/>
      </rPr>
      <t xml:space="preserve">
</t>
    </r>
    <r>
      <rPr>
        <b/>
        <sz val="14"/>
        <color theme="1"/>
        <rFont val="ＭＳ Ｐゴシック"/>
        <family val="3"/>
        <charset val="128"/>
      </rPr>
      <t>（E)</t>
    </r>
    <phoneticPr fontId="13"/>
  </si>
  <si>
    <t>１台当たりの導入経費
（F＝Ｂ＋Ｄ／Ｃ）</t>
    <rPh sb="1" eb="2">
      <t>ダイ</t>
    </rPh>
    <rPh sb="2" eb="3">
      <t>ア</t>
    </rPh>
    <rPh sb="6" eb="8">
      <t>ドウニュウ</t>
    </rPh>
    <rPh sb="8" eb="10">
      <t>ケイヒ</t>
    </rPh>
    <phoneticPr fontId="13"/>
  </si>
  <si>
    <t>所要額
（Ｇ＝Ｃ×Ｆ＋E）</t>
    <rPh sb="0" eb="3">
      <t>ショヨウガク</t>
    </rPh>
    <phoneticPr fontId="13"/>
  </si>
  <si>
    <r>
      <t xml:space="preserve">＜施設・事業所単位＞
所要額の合計額
</t>
    </r>
    <r>
      <rPr>
        <b/>
        <sz val="16"/>
        <color rgb="FFFF0000"/>
        <rFont val="ＭＳ Ｐゴシック"/>
        <family val="3"/>
        <charset val="128"/>
      </rPr>
      <t>（ロボット）</t>
    </r>
    <r>
      <rPr>
        <sz val="14"/>
        <color theme="1"/>
        <rFont val="ＭＳ Ｐゴシック"/>
        <family val="3"/>
        <charset val="128"/>
      </rPr>
      <t xml:space="preserve">
（H）</t>
    </r>
    <rPh sb="1" eb="3">
      <t>シセツ</t>
    </rPh>
    <rPh sb="4" eb="6">
      <t>ジギョウ</t>
    </rPh>
    <rPh sb="6" eb="7">
      <t>ショ</t>
    </rPh>
    <rPh sb="7" eb="9">
      <t>タンイ</t>
    </rPh>
    <rPh sb="11" eb="14">
      <t>ショヨウガク</t>
    </rPh>
    <rPh sb="15" eb="18">
      <t>ゴウケイガク</t>
    </rPh>
    <phoneticPr fontId="13"/>
  </si>
  <si>
    <r>
      <t xml:space="preserve">＜施設・事業所単位＞
所要額の合計額
</t>
    </r>
    <r>
      <rPr>
        <b/>
        <sz val="16"/>
        <color rgb="FFFF0000"/>
        <rFont val="ＭＳ Ｐゴシック"/>
        <family val="3"/>
        <charset val="128"/>
      </rPr>
      <t>（ICT）</t>
    </r>
    <r>
      <rPr>
        <sz val="14"/>
        <color theme="1"/>
        <rFont val="ＭＳ Ｐゴシック"/>
        <family val="3"/>
        <charset val="128"/>
      </rPr>
      <t xml:space="preserve">
（Ｉ）</t>
    </r>
    <rPh sb="11" eb="14">
      <t>ショヨウガク</t>
    </rPh>
    <rPh sb="15" eb="17">
      <t>ゴウケイ</t>
    </rPh>
    <rPh sb="17" eb="18">
      <t>ガク</t>
    </rPh>
    <phoneticPr fontId="13"/>
  </si>
  <si>
    <t>＜施設・事業所単位＞
対象経費の支出予定額
（Ｊ= Ｈ + Ｉ）</t>
    <rPh sb="11" eb="13">
      <t>タイショウ</t>
    </rPh>
    <rPh sb="13" eb="15">
      <t>ケイヒ</t>
    </rPh>
    <rPh sb="16" eb="18">
      <t>シシュツ</t>
    </rPh>
    <rPh sb="18" eb="20">
      <t>ヨテイ</t>
    </rPh>
    <rPh sb="20" eb="21">
      <t>ガク</t>
    </rPh>
    <phoneticPr fontId="13"/>
  </si>
  <si>
    <t>＜施設・事業所単位＞
国庫補助基本額
（Ｋ）</t>
    <rPh sb="11" eb="13">
      <t>コッコ</t>
    </rPh>
    <rPh sb="13" eb="15">
      <t>ホジョ</t>
    </rPh>
    <rPh sb="15" eb="17">
      <t>キホン</t>
    </rPh>
    <phoneticPr fontId="13"/>
  </si>
  <si>
    <t>国庫補助基本額(Ｌ)</t>
    <rPh sb="0" eb="2">
      <t>コッコ</t>
    </rPh>
    <rPh sb="2" eb="4">
      <t>ホジョ</t>
    </rPh>
    <rPh sb="4" eb="6">
      <t>キホン</t>
    </rPh>
    <rPh sb="6" eb="7">
      <t>ガク</t>
    </rPh>
    <phoneticPr fontId="13"/>
  </si>
  <si>
    <t>国庫補助所要額( Ｍ =Ｌ×１/２)</t>
    <rPh sb="0" eb="2">
      <t>コッコ</t>
    </rPh>
    <rPh sb="2" eb="4">
      <t>ホジョ</t>
    </rPh>
    <rPh sb="4" eb="6">
      <t>ショヨウ</t>
    </rPh>
    <rPh sb="6" eb="7">
      <t>ガク</t>
    </rPh>
    <phoneticPr fontId="13"/>
  </si>
  <si>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51" eb="53">
      <t>キノウ</t>
    </rPh>
    <rPh sb="53" eb="55">
      <t>クンレン</t>
    </rPh>
    <rPh sb="55" eb="57">
      <t>シエン</t>
    </rPh>
    <rPh sb="60" eb="62">
      <t>エイヨウ</t>
    </rPh>
    <rPh sb="62" eb="64">
      <t>カンリ</t>
    </rPh>
    <rPh sb="64" eb="66">
      <t>シエン</t>
    </rPh>
    <rPh sb="69" eb="71">
      <t>センタク</t>
    </rPh>
    <phoneticPr fontId="13"/>
  </si>
  <si>
    <t>なお、「見守り・コミュニケーション」は、「施設・事業所種別」で「障害者支援施設」、「グループホーム」を選択した場合のみ対象。</t>
    <rPh sb="51" eb="53">
      <t>センタク</t>
    </rPh>
    <rPh sb="55" eb="57">
      <t>バアイ</t>
    </rPh>
    <rPh sb="59" eb="61">
      <t>タイショウ</t>
    </rPh>
    <phoneticPr fontId="13"/>
  </si>
  <si>
    <t>「E」欄は、「A」欄で「見守り・コミュニケーション」を選択した場合にのみ記載すること。</t>
    <rPh sb="3" eb="4">
      <t>ラン</t>
    </rPh>
    <rPh sb="9" eb="10">
      <t>ラン</t>
    </rPh>
    <rPh sb="36" eb="38">
      <t>キサイ</t>
    </rPh>
    <phoneticPr fontId="13"/>
  </si>
  <si>
    <t>「Ｉ」欄に、ICT導入支援の所要額を記載すること。なお、複数行にわたって同一の事業所の記載がある場合には、同一事業所の行の中で、一番上の行へ所要額を記載すること。</t>
    <rPh sb="3" eb="4">
      <t>ラン</t>
    </rPh>
    <rPh sb="9" eb="11">
      <t>ドウニュウ</t>
    </rPh>
    <rPh sb="11" eb="13">
      <t>シエン</t>
    </rPh>
    <rPh sb="14" eb="17">
      <t>ショヨウガク</t>
    </rPh>
    <rPh sb="18" eb="20">
      <t>キサイ</t>
    </rPh>
    <rPh sb="28" eb="30">
      <t>フクスウ</t>
    </rPh>
    <rPh sb="30" eb="31">
      <t>ギョウ</t>
    </rPh>
    <rPh sb="36" eb="38">
      <t>ドウイツ</t>
    </rPh>
    <rPh sb="39" eb="42">
      <t>ジギョウショ</t>
    </rPh>
    <rPh sb="43" eb="45">
      <t>キサイ</t>
    </rPh>
    <rPh sb="48" eb="50">
      <t>バアイ</t>
    </rPh>
    <rPh sb="53" eb="55">
      <t>ドウイツ</t>
    </rPh>
    <rPh sb="55" eb="58">
      <t>ジギョウショ</t>
    </rPh>
    <rPh sb="59" eb="60">
      <t>ギョウ</t>
    </rPh>
    <rPh sb="61" eb="62">
      <t>ナカ</t>
    </rPh>
    <rPh sb="64" eb="66">
      <t>イチバン</t>
    </rPh>
    <rPh sb="66" eb="67">
      <t>ウエ</t>
    </rPh>
    <rPh sb="68" eb="69">
      <t>ギョウ</t>
    </rPh>
    <rPh sb="70" eb="73">
      <t>ショヨウガク</t>
    </rPh>
    <rPh sb="74" eb="76">
      <t>キサイ</t>
    </rPh>
    <phoneticPr fontId="13"/>
  </si>
  <si>
    <t>（注６）</t>
    <rPh sb="1" eb="2">
      <t>チュウ</t>
    </rPh>
    <phoneticPr fontId="13"/>
  </si>
  <si>
    <t>「Ｋ」欄は、「Ｊ」欄と基準額1,000万円を比較して低い金額が入る。</t>
    <rPh sb="3" eb="4">
      <t>ラン</t>
    </rPh>
    <rPh sb="9" eb="10">
      <t>ラン</t>
    </rPh>
    <rPh sb="11" eb="14">
      <t>キジュンガク</t>
    </rPh>
    <rPh sb="19" eb="21">
      <t>マンエン</t>
    </rPh>
    <rPh sb="22" eb="24">
      <t>ヒカク</t>
    </rPh>
    <rPh sb="26" eb="27">
      <t>ヒク</t>
    </rPh>
    <rPh sb="28" eb="30">
      <t>キンガク</t>
    </rPh>
    <rPh sb="31" eb="32">
      <t>ハイ</t>
    </rPh>
    <phoneticPr fontId="13"/>
  </si>
  <si>
    <t>（注７）</t>
    <rPh sb="1" eb="2">
      <t>チュウ</t>
    </rPh>
    <phoneticPr fontId="13"/>
  </si>
  <si>
    <t>※優先順位は、必ず付けること。</t>
    <rPh sb="1" eb="3">
      <t>ユウセン</t>
    </rPh>
    <rPh sb="3" eb="5">
      <t>ジュンイ</t>
    </rPh>
    <rPh sb="7" eb="8">
      <t>カナラ</t>
    </rPh>
    <rPh sb="9" eb="10">
      <t>ツ</t>
    </rPh>
    <phoneticPr fontId="13"/>
  </si>
  <si>
    <t>※確認事項について、都道府県、指定都市、中核市において十分に確認した上で、該当するものに○又は×を付けること。</t>
    <rPh sb="1" eb="3">
      <t>カクニン</t>
    </rPh>
    <rPh sb="3" eb="5">
      <t>ジコウ</t>
    </rPh>
    <rPh sb="10" eb="14">
      <t>トドウフケン</t>
    </rPh>
    <rPh sb="15" eb="17">
      <t>シテイ</t>
    </rPh>
    <rPh sb="17" eb="19">
      <t>トシ</t>
    </rPh>
    <rPh sb="20" eb="23">
      <t>チュウカクシ</t>
    </rPh>
    <rPh sb="27" eb="29">
      <t>ジュウブン</t>
    </rPh>
    <rPh sb="30" eb="32">
      <t>カクニン</t>
    </rPh>
    <rPh sb="34" eb="35">
      <t>ウエ</t>
    </rPh>
    <rPh sb="37" eb="39">
      <t>ガイトウ</t>
    </rPh>
    <rPh sb="45" eb="46">
      <t>マタ</t>
    </rPh>
    <rPh sb="49" eb="50">
      <t>ツ</t>
    </rPh>
    <phoneticPr fontId="13"/>
  </si>
  <si>
    <t>別紙２－１－４（２）</t>
    <rPh sb="0" eb="2">
      <t>ベッシ</t>
    </rPh>
    <phoneticPr fontId="13"/>
  </si>
  <si>
    <t>令和８年度（令和７年度から繰越分）障害福祉分野の介護テクノロジー導入支援事業（パッケージ型導入支援）　事業計画書　総表　（間接補助分）　</t>
    <phoneticPr fontId="13"/>
  </si>
  <si>
    <r>
      <t xml:space="preserve">＜施設・事業所単位＞
所要額の合計額
</t>
    </r>
    <r>
      <rPr>
        <b/>
        <sz val="16"/>
        <color rgb="FFFF0000"/>
        <rFont val="ＭＳ Ｐゴシック"/>
        <family val="3"/>
        <charset val="128"/>
      </rPr>
      <t>（ロボット）</t>
    </r>
    <r>
      <rPr>
        <sz val="14"/>
        <color theme="1"/>
        <rFont val="ＭＳ Ｐゴシック"/>
        <family val="3"/>
        <charset val="128"/>
      </rPr>
      <t xml:space="preserve">
（Ｈ）</t>
    </r>
    <rPh sb="1" eb="3">
      <t>シセツ</t>
    </rPh>
    <rPh sb="4" eb="6">
      <t>ジギョウ</t>
    </rPh>
    <rPh sb="6" eb="7">
      <t>ショ</t>
    </rPh>
    <rPh sb="7" eb="9">
      <t>タンイ</t>
    </rPh>
    <rPh sb="11" eb="14">
      <t>ショヨウガク</t>
    </rPh>
    <rPh sb="15" eb="18">
      <t>ゴウケイガク</t>
    </rPh>
    <phoneticPr fontId="13"/>
  </si>
  <si>
    <t>＜施設・事業所単位＞
選定額
（Ｋ）</t>
    <rPh sb="11" eb="13">
      <t>センテイ</t>
    </rPh>
    <rPh sb="13" eb="14">
      <t>ガク</t>
    </rPh>
    <phoneticPr fontId="13"/>
  </si>
  <si>
    <t>選定額合計×３／４(Ｌ)</t>
    <rPh sb="0" eb="2">
      <t>センテイ</t>
    </rPh>
    <rPh sb="2" eb="3">
      <t>ガク</t>
    </rPh>
    <rPh sb="3" eb="5">
      <t>ゴウケイ</t>
    </rPh>
    <phoneticPr fontId="13"/>
  </si>
  <si>
    <t>都道府県・指定都市・中核市
補助額（Ｍ)</t>
    <rPh sb="0" eb="4">
      <t>トドウフケン</t>
    </rPh>
    <rPh sb="5" eb="7">
      <t>シテイ</t>
    </rPh>
    <rPh sb="7" eb="9">
      <t>トシ</t>
    </rPh>
    <rPh sb="10" eb="13">
      <t>チュウカクシ</t>
    </rPh>
    <rPh sb="14" eb="17">
      <t>ホジョガク</t>
    </rPh>
    <phoneticPr fontId="13"/>
  </si>
  <si>
    <t>国庫補助基本額（Ｎ)</t>
    <rPh sb="0" eb="2">
      <t>コッコ</t>
    </rPh>
    <rPh sb="2" eb="4">
      <t>ホジョ</t>
    </rPh>
    <rPh sb="4" eb="7">
      <t>キホンガク</t>
    </rPh>
    <phoneticPr fontId="13"/>
  </si>
  <si>
    <t>国庫補助所要額( Ｏ =Ｎ×２/３)</t>
    <rPh sb="0" eb="2">
      <t>コッコ</t>
    </rPh>
    <rPh sb="2" eb="4">
      <t>ホジョ</t>
    </rPh>
    <rPh sb="4" eb="6">
      <t>ショヨウ</t>
    </rPh>
    <rPh sb="6" eb="7">
      <t>ガク</t>
    </rPh>
    <phoneticPr fontId="13"/>
  </si>
  <si>
    <t>「Ｍ」欄は、実際に都道府県・指定都市・中核市が施設・事業所に対して補助する金額を記載すること。</t>
    <rPh sb="3" eb="4">
      <t>ラン</t>
    </rPh>
    <rPh sb="6" eb="8">
      <t>ジッサイ</t>
    </rPh>
    <rPh sb="9" eb="13">
      <t>トドウフケン</t>
    </rPh>
    <rPh sb="14" eb="16">
      <t>シテイ</t>
    </rPh>
    <rPh sb="16" eb="18">
      <t>トシ</t>
    </rPh>
    <rPh sb="19" eb="22">
      <t>チュウカクシ</t>
    </rPh>
    <rPh sb="23" eb="25">
      <t>シセツ</t>
    </rPh>
    <rPh sb="26" eb="29">
      <t>ジギョウショ</t>
    </rPh>
    <rPh sb="30" eb="31">
      <t>タイ</t>
    </rPh>
    <rPh sb="33" eb="35">
      <t>ホジョ</t>
    </rPh>
    <rPh sb="37" eb="39">
      <t>キンガク</t>
    </rPh>
    <rPh sb="40" eb="42">
      <t>キサイ</t>
    </rPh>
    <phoneticPr fontId="13"/>
  </si>
  <si>
    <t>（注８）</t>
    <rPh sb="1" eb="2">
      <t>チュウ</t>
    </rPh>
    <phoneticPr fontId="13"/>
  </si>
  <si>
    <t>（別紙２－１－４（３））</t>
    <rPh sb="1" eb="3">
      <t>ベッシ</t>
    </rPh>
    <phoneticPr fontId="13"/>
  </si>
  <si>
    <t>令和８年度（令和７年度から繰越分）障害福祉分野の介護テクノロジー導入支援事業
（パッケージ型導入支援）事業計画書</t>
    <phoneticPr fontId="13"/>
  </si>
  <si>
    <r>
      <rPr>
        <sz val="12"/>
        <rFont val="ＭＳ Ｐゴシック"/>
        <family val="3"/>
        <charset val="128"/>
      </rPr>
      <t>職員数（常勤換算数）</t>
    </r>
    <r>
      <rPr>
        <sz val="10"/>
        <color theme="1"/>
        <rFont val="ＭＳ Ｐゴシック"/>
        <family val="3"/>
        <charset val="128"/>
        <scheme val="minor"/>
      </rPr>
      <t>　【「全職員の月間勤務時間数」／「常勤職員の月間勤務時間数」にて算出（産休・育休、休職は除く）】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3"/>
  </si>
  <si>
    <r>
      <t>参考情報：令和元年度から令和７年度に係るロボット等導入支援事業もしくはＩＣＴ導入モデル事業補助実績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7" eb="18">
      <t>カカ</t>
    </rPh>
    <rPh sb="23" eb="24">
      <t>トウ</t>
    </rPh>
    <rPh sb="24" eb="26">
      <t>ドウニュウ</t>
    </rPh>
    <rPh sb="26" eb="28">
      <t>シエン</t>
    </rPh>
    <rPh sb="28" eb="30">
      <t>ジギョウ</t>
    </rPh>
    <rPh sb="37" eb="39">
      <t>ドウニュウ</t>
    </rPh>
    <rPh sb="42" eb="44">
      <t>ジギョウ</t>
    </rPh>
    <rPh sb="44" eb="46">
      <t>ホジョ</t>
    </rPh>
    <rPh sb="46" eb="48">
      <t>ジッセキ</t>
    </rPh>
    <rPh sb="49" eb="52">
      <t>フクスウカイ</t>
    </rPh>
    <rPh sb="52" eb="54">
      <t>ホジョ</t>
    </rPh>
    <rPh sb="55" eb="56">
      <t>ウ</t>
    </rPh>
    <rPh sb="60" eb="62">
      <t>バアイ</t>
    </rPh>
    <rPh sb="63" eb="65">
      <t>ホジョ</t>
    </rPh>
    <rPh sb="65" eb="67">
      <t>ネンド</t>
    </rPh>
    <rPh sb="68" eb="70">
      <t>チョッキン</t>
    </rPh>
    <rPh sb="71" eb="73">
      <t>センタク</t>
    </rPh>
    <phoneticPr fontId="13"/>
  </si>
  <si>
    <t>　ICT機器（AIカメラ等除く）の申請のために、都道府県等が行うICT導入に伴う研修会に参加する。</t>
    <rPh sb="4" eb="6">
      <t>キキ</t>
    </rPh>
    <rPh sb="12" eb="13">
      <t>トウ</t>
    </rPh>
    <rPh sb="13" eb="14">
      <t>ノゾ</t>
    </rPh>
    <rPh sb="17" eb="19">
      <t>シンセイ</t>
    </rPh>
    <rPh sb="24" eb="28">
      <t>トドウフケン</t>
    </rPh>
    <rPh sb="28" eb="29">
      <t>トウ</t>
    </rPh>
    <rPh sb="30" eb="31">
      <t>オコナ</t>
    </rPh>
    <rPh sb="35" eb="37">
      <t>ドウニュウ</t>
    </rPh>
    <rPh sb="38" eb="39">
      <t>トモナ</t>
    </rPh>
    <rPh sb="40" eb="43">
      <t>ケンシュウカイ</t>
    </rPh>
    <rPh sb="44" eb="46">
      <t>サンカ</t>
    </rPh>
    <phoneticPr fontId="23"/>
  </si>
  <si>
    <r>
      <rPr>
        <sz val="11"/>
        <color theme="1"/>
        <rFont val="ＭＳ Ｐゴシック"/>
        <family val="3"/>
        <charset val="128"/>
        <scheme val="minor"/>
      </rPr>
      <t>　介護ロボット等やＩＣＴ機器等の導入によって得られた生産性向上による業務効率化及び職員の業務負担軽減により超過勤務手当等の経費に金銭的剰余が出た場合には、
　当該費用を</t>
    </r>
    <r>
      <rPr>
        <sz val="11"/>
        <rFont val="ＭＳ Ｐゴシック"/>
        <family val="3"/>
        <charset val="128"/>
        <scheme val="minor"/>
      </rPr>
      <t>利用者が受ける障害福祉サ</t>
    </r>
    <r>
      <rPr>
        <sz val="11"/>
        <color theme="1"/>
        <rFont val="ＭＳ Ｐゴシック"/>
        <family val="3"/>
        <charset val="128"/>
        <scheme val="minor"/>
      </rPr>
      <t>ービスの質の向上や職員の賃金改善に資する取組に適切に使用するとともに</t>
    </r>
    <r>
      <rPr>
        <sz val="11"/>
        <rFont val="ＭＳ Ｐゴシック"/>
        <family val="3"/>
        <charset val="128"/>
        <scheme val="minor"/>
      </rPr>
      <t>、そ</t>
    </r>
    <r>
      <rPr>
        <sz val="11"/>
        <color theme="1"/>
        <rFont val="ＭＳ Ｐゴシック"/>
        <family val="3"/>
        <charset val="128"/>
        <scheme val="minor"/>
      </rPr>
      <t>の旨を職員等に周知する。</t>
    </r>
    <rPh sb="1" eb="3">
      <t>カイゴ</t>
    </rPh>
    <rPh sb="7" eb="8">
      <t>トウ</t>
    </rPh>
    <rPh sb="12" eb="14">
      <t>キキ</t>
    </rPh>
    <rPh sb="14" eb="15">
      <t>トウ</t>
    </rPh>
    <rPh sb="16" eb="18">
      <t>ドウニュウ</t>
    </rPh>
    <rPh sb="22" eb="23">
      <t>エ</t>
    </rPh>
    <rPh sb="26" eb="29">
      <t>セイサンセイ</t>
    </rPh>
    <rPh sb="29" eb="31">
      <t>コウジョウ</t>
    </rPh>
    <rPh sb="34" eb="36">
      <t>ギョウム</t>
    </rPh>
    <rPh sb="36" eb="38">
      <t>コウリツ</t>
    </rPh>
    <rPh sb="38" eb="39">
      <t>カ</t>
    </rPh>
    <rPh sb="39" eb="40">
      <t>オヨ</t>
    </rPh>
    <rPh sb="41" eb="43">
      <t>ショクイン</t>
    </rPh>
    <rPh sb="57" eb="59">
      <t>テアテ</t>
    </rPh>
    <rPh sb="61" eb="63">
      <t>ケイヒ</t>
    </rPh>
    <rPh sb="84" eb="87">
      <t>リヨウシャ</t>
    </rPh>
    <rPh sb="88" eb="89">
      <t>ウ</t>
    </rPh>
    <rPh sb="91" eb="93">
      <t>ショウガイ</t>
    </rPh>
    <rPh sb="93" eb="95">
      <t>フクシ</t>
    </rPh>
    <rPh sb="133" eb="134">
      <t>ムネ</t>
    </rPh>
    <rPh sb="135" eb="137">
      <t>ショクイン</t>
    </rPh>
    <rPh sb="137" eb="138">
      <t>トウ</t>
    </rPh>
    <rPh sb="139" eb="141">
      <t>シュウチ</t>
    </rPh>
    <phoneticPr fontId="23"/>
  </si>
  <si>
    <t>　厚生労働省からの求めがあった場合は、介護ロボット等やICT機器等導入の効果分析や事例の公表等に対応する。</t>
    <rPh sb="1" eb="3">
      <t>コウセイ</t>
    </rPh>
    <rPh sb="3" eb="6">
      <t>ロウドウショウ</t>
    </rPh>
    <rPh sb="9" eb="10">
      <t>モト</t>
    </rPh>
    <rPh sb="15" eb="17">
      <t>バアイ</t>
    </rPh>
    <rPh sb="19" eb="21">
      <t>カイゴ</t>
    </rPh>
    <rPh sb="25" eb="26">
      <t>トウ</t>
    </rPh>
    <rPh sb="30" eb="32">
      <t>キキ</t>
    </rPh>
    <rPh sb="32" eb="33">
      <t>トウ</t>
    </rPh>
    <rPh sb="33" eb="35">
      <t>ドウニュウ</t>
    </rPh>
    <rPh sb="36" eb="38">
      <t>コウカ</t>
    </rPh>
    <rPh sb="38" eb="40">
      <t>ブンセキ</t>
    </rPh>
    <rPh sb="41" eb="43">
      <t>ジレイ</t>
    </rPh>
    <rPh sb="44" eb="46">
      <t>コウヒョウ</t>
    </rPh>
    <rPh sb="46" eb="47">
      <t>トウ</t>
    </rPh>
    <rPh sb="48" eb="50">
      <t>タイオウ</t>
    </rPh>
    <phoneticPr fontId="23"/>
  </si>
  <si>
    <t>（１）介護テクノロジーのパッケージ型の導入について、介護ロボット等とＩＣＴ機器の組み合わせを選択</t>
    <rPh sb="3" eb="5">
      <t>カイゴ</t>
    </rPh>
    <rPh sb="17" eb="18">
      <t>ガタ</t>
    </rPh>
    <rPh sb="19" eb="21">
      <t>ドウニュウ</t>
    </rPh>
    <rPh sb="26" eb="28">
      <t>カイゴ</t>
    </rPh>
    <rPh sb="32" eb="33">
      <t>トウ</t>
    </rPh>
    <rPh sb="37" eb="39">
      <t>キキ</t>
    </rPh>
    <rPh sb="40" eb="41">
      <t>ク</t>
    </rPh>
    <rPh sb="42" eb="43">
      <t>ア</t>
    </rPh>
    <rPh sb="46" eb="48">
      <t>センタク</t>
    </rPh>
    <phoneticPr fontId="13"/>
  </si>
  <si>
    <t>　【介護ロボット等】</t>
    <rPh sb="2" eb="4">
      <t>カイゴ</t>
    </rPh>
    <rPh sb="8" eb="9">
      <t>トウ</t>
    </rPh>
    <phoneticPr fontId="13"/>
  </si>
  <si>
    <t>　【ＩＣＴ機器】</t>
    <rPh sb="5" eb="7">
      <t>キキ</t>
    </rPh>
    <phoneticPr fontId="13"/>
  </si>
  <si>
    <t>　　　　　　　　ＡＩカメラ等（防犯、虐待防止、事故防止など、利用者の安全安心のために活用するカメラ）</t>
    <rPh sb="13" eb="14">
      <t>トウ</t>
    </rPh>
    <rPh sb="15" eb="17">
      <t>ボウハン</t>
    </rPh>
    <rPh sb="18" eb="20">
      <t>ギャクタイ</t>
    </rPh>
    <rPh sb="20" eb="22">
      <t>ボウシ</t>
    </rPh>
    <rPh sb="23" eb="25">
      <t>ジコ</t>
    </rPh>
    <rPh sb="25" eb="27">
      <t>ボウシ</t>
    </rPh>
    <rPh sb="30" eb="33">
      <t>リヨウシャ</t>
    </rPh>
    <rPh sb="34" eb="36">
      <t>アンゼン</t>
    </rPh>
    <rPh sb="36" eb="38">
      <t>アンシン</t>
    </rPh>
    <rPh sb="42" eb="44">
      <t>カツヨウ</t>
    </rPh>
    <phoneticPr fontId="13"/>
  </si>
  <si>
    <r>
      <t>　　　　　　　　ソフトウェア</t>
    </r>
    <r>
      <rPr>
        <sz val="10"/>
        <rFont val="ＭＳ Ｐゴシック"/>
        <family val="3"/>
        <charset val="128"/>
      </rPr>
      <t>（事業所での業務を支援するソフトウェア（記録業務、情報共有業務、請求業務）で、各種業務を一気通貫で行うことが可能なものに限る。）</t>
    </r>
    <rPh sb="15" eb="18">
      <t>ジギョウショ</t>
    </rPh>
    <rPh sb="20" eb="22">
      <t>ギョウム</t>
    </rPh>
    <rPh sb="23" eb="25">
      <t>シエン</t>
    </rPh>
    <rPh sb="34" eb="36">
      <t>キロク</t>
    </rPh>
    <rPh sb="36" eb="38">
      <t>ギョウム</t>
    </rPh>
    <rPh sb="39" eb="41">
      <t>ジョウホウ</t>
    </rPh>
    <rPh sb="41" eb="43">
      <t>キョウユウ</t>
    </rPh>
    <rPh sb="43" eb="45">
      <t>ギョウム</t>
    </rPh>
    <rPh sb="46" eb="48">
      <t>セイキュウ</t>
    </rPh>
    <rPh sb="48" eb="50">
      <t>ギョウム</t>
    </rPh>
    <rPh sb="53" eb="55">
      <t>カクシュ</t>
    </rPh>
    <rPh sb="55" eb="57">
      <t>ギョウム</t>
    </rPh>
    <rPh sb="58" eb="60">
      <t>イッキ</t>
    </rPh>
    <rPh sb="60" eb="62">
      <t>ツウカン</t>
    </rPh>
    <rPh sb="63" eb="64">
      <t>オコナ</t>
    </rPh>
    <rPh sb="68" eb="70">
      <t>カノウ</t>
    </rPh>
    <rPh sb="74" eb="75">
      <t>カギ</t>
    </rPh>
    <phoneticPr fontId="13"/>
  </si>
  <si>
    <r>
      <t>　　　　　　　　ソフトウェア</t>
    </r>
    <r>
      <rPr>
        <sz val="10"/>
        <rFont val="ＭＳ Ｐゴシック"/>
        <family val="3"/>
        <charset val="128"/>
      </rPr>
      <t>（バックオフィス業務のためのソフトウェア（勤怠管理、シフト表作成、人事、給与などの業務）で、各種業務を一気通貫で行うことが可能なものに限る。）</t>
    </r>
    <rPh sb="22" eb="24">
      <t>ギョウム</t>
    </rPh>
    <rPh sb="35" eb="37">
      <t>キンタイ</t>
    </rPh>
    <rPh sb="37" eb="39">
      <t>カンリ</t>
    </rPh>
    <rPh sb="43" eb="44">
      <t>ヒョウ</t>
    </rPh>
    <rPh sb="44" eb="46">
      <t>サクセイ</t>
    </rPh>
    <rPh sb="47" eb="49">
      <t>ジンジ</t>
    </rPh>
    <rPh sb="50" eb="52">
      <t>キュウヨ</t>
    </rPh>
    <rPh sb="55" eb="57">
      <t>ギョウム</t>
    </rPh>
    <rPh sb="60" eb="62">
      <t>カクシュ</t>
    </rPh>
    <rPh sb="62" eb="64">
      <t>ギョウム</t>
    </rPh>
    <rPh sb="65" eb="67">
      <t>イッキ</t>
    </rPh>
    <rPh sb="67" eb="69">
      <t>ツウカン</t>
    </rPh>
    <rPh sb="70" eb="71">
      <t>オコナ</t>
    </rPh>
    <rPh sb="75" eb="77">
      <t>カノウ</t>
    </rPh>
    <rPh sb="81" eb="82">
      <t>カギ</t>
    </rPh>
    <phoneticPr fontId="13"/>
  </si>
  <si>
    <t xml:space="preserve">       ※介護ロボット等において、「見守り・コミュニケーション」を選択している場合は、上記パソコン、スマートフォン、タブレット、インカム、ソフトウェアに加えて以下の</t>
    <rPh sb="8" eb="10">
      <t>カイゴ</t>
    </rPh>
    <rPh sb="14" eb="15">
      <t>トウ</t>
    </rPh>
    <rPh sb="21" eb="23">
      <t>ミマモ</t>
    </rPh>
    <rPh sb="36" eb="38">
      <t>センタク</t>
    </rPh>
    <rPh sb="42" eb="44">
      <t>バアイ</t>
    </rPh>
    <rPh sb="46" eb="48">
      <t>ジョウキ</t>
    </rPh>
    <rPh sb="79" eb="80">
      <t>クワ</t>
    </rPh>
    <phoneticPr fontId="13"/>
  </si>
  <si>
    <t xml:space="preserve"> 　　　　通信環境機器等の費用も対象となる。ただし、見守り記機器を効果的に活用するために必要な機器等に限る。</t>
    <rPh sb="13" eb="15">
      <t>ヒヨウ</t>
    </rPh>
    <rPh sb="16" eb="18">
      <t>タイショウ</t>
    </rPh>
    <rPh sb="26" eb="28">
      <t>ミマモ</t>
    </rPh>
    <rPh sb="29" eb="30">
      <t>キ</t>
    </rPh>
    <rPh sb="30" eb="32">
      <t>キキ</t>
    </rPh>
    <rPh sb="33" eb="36">
      <t>コウカテキ</t>
    </rPh>
    <rPh sb="37" eb="39">
      <t>カツヨウ</t>
    </rPh>
    <rPh sb="44" eb="46">
      <t>ヒツヨウ</t>
    </rPh>
    <rPh sb="47" eb="49">
      <t>キキ</t>
    </rPh>
    <rPh sb="49" eb="50">
      <t>トウ</t>
    </rPh>
    <rPh sb="51" eb="52">
      <t>カギ</t>
    </rPh>
    <phoneticPr fontId="13"/>
  </si>
  <si>
    <t>　　　　　　　　通信環境機器等（Wi-Fi環境を整備するために必要な経費、記録ソフトウェア、システム管理サーバー、モデム、ルータ等）</t>
    <rPh sb="8" eb="10">
      <t>ツウシン</t>
    </rPh>
    <rPh sb="10" eb="12">
      <t>カンキョウ</t>
    </rPh>
    <rPh sb="12" eb="14">
      <t>キキ</t>
    </rPh>
    <rPh sb="14" eb="15">
      <t>トウ</t>
    </rPh>
    <rPh sb="21" eb="23">
      <t>カンキョウ</t>
    </rPh>
    <rPh sb="24" eb="26">
      <t>セイビ</t>
    </rPh>
    <rPh sb="31" eb="33">
      <t>ヒツヨウ</t>
    </rPh>
    <rPh sb="34" eb="36">
      <t>ケイヒ</t>
    </rPh>
    <rPh sb="37" eb="39">
      <t>キロク</t>
    </rPh>
    <rPh sb="50" eb="52">
      <t>カンリ</t>
    </rPh>
    <rPh sb="64" eb="65">
      <t>トウ</t>
    </rPh>
    <phoneticPr fontId="13"/>
  </si>
  <si>
    <t>（４）機器を導入する業務内容（概要）　</t>
    <rPh sb="3" eb="5">
      <t>キキ</t>
    </rPh>
    <rPh sb="6" eb="8">
      <t>ドウニュウ</t>
    </rPh>
    <rPh sb="10" eb="12">
      <t>ギョウム</t>
    </rPh>
    <rPh sb="12" eb="14">
      <t>ナイヨウ</t>
    </rPh>
    <rPh sb="15" eb="17">
      <t>ガイヨウ</t>
    </rPh>
    <phoneticPr fontId="13"/>
  </si>
  <si>
    <t>（５）パッケージ型（介護ロボット等やICT等の複数組み合わせ）の導入による効果　</t>
    <rPh sb="8" eb="9">
      <t>ガタ</t>
    </rPh>
    <rPh sb="10" eb="12">
      <t>カイゴ</t>
    </rPh>
    <rPh sb="16" eb="17">
      <t>トウ</t>
    </rPh>
    <rPh sb="21" eb="22">
      <t>トウ</t>
    </rPh>
    <rPh sb="23" eb="25">
      <t>フクスウ</t>
    </rPh>
    <rPh sb="25" eb="26">
      <t>ク</t>
    </rPh>
    <rPh sb="27" eb="28">
      <t>ア</t>
    </rPh>
    <rPh sb="32" eb="34">
      <t>ドウニュウ</t>
    </rPh>
    <rPh sb="37" eb="39">
      <t>コウカ</t>
    </rPh>
    <phoneticPr fontId="13"/>
  </si>
  <si>
    <t>（６）パッケージ型による機器導入前の定量的指標及び導入により想定される定量的指標</t>
    <rPh sb="8" eb="9">
      <t>ガタ</t>
    </rPh>
    <rPh sb="12" eb="14">
      <t>キキ</t>
    </rPh>
    <rPh sb="14" eb="17">
      <t>ドウニュウマエ</t>
    </rPh>
    <rPh sb="18" eb="21">
      <t>テイリョウテキ</t>
    </rPh>
    <rPh sb="21" eb="23">
      <t>シヒョウ</t>
    </rPh>
    <rPh sb="23" eb="24">
      <t>オヨ</t>
    </rPh>
    <rPh sb="25" eb="27">
      <t>ドウニュウ</t>
    </rPh>
    <rPh sb="30" eb="32">
      <t>ソウテイ</t>
    </rPh>
    <rPh sb="35" eb="38">
      <t>テイリョウテキ</t>
    </rPh>
    <rPh sb="38" eb="40">
      <t>シヒョウ</t>
    </rPh>
    <phoneticPr fontId="13"/>
  </si>
  <si>
    <t>　①　前記（４）に係る現在（パッケージ型による機器導入前）の業務時間内訳</t>
    <rPh sb="3" eb="5">
      <t>ゼンキ</t>
    </rPh>
    <rPh sb="9" eb="10">
      <t>カカ</t>
    </rPh>
    <rPh sb="11" eb="13">
      <t>ゲンザイ</t>
    </rPh>
    <rPh sb="19" eb="20">
      <t>ガタ</t>
    </rPh>
    <rPh sb="23" eb="25">
      <t>キキ</t>
    </rPh>
    <rPh sb="25" eb="28">
      <t>ドウニュウマエ</t>
    </rPh>
    <rPh sb="30" eb="32">
      <t>ギョウム</t>
    </rPh>
    <rPh sb="32" eb="34">
      <t>ジカン</t>
    </rPh>
    <rPh sb="34" eb="36">
      <t>ウチワケ</t>
    </rPh>
    <phoneticPr fontId="13"/>
  </si>
  <si>
    <t>７　支援記録の作成</t>
    <rPh sb="2" eb="4">
      <t>シエン</t>
    </rPh>
    <rPh sb="4" eb="6">
      <t>キロク</t>
    </rPh>
    <rPh sb="7" eb="9">
      <t>サクセイ</t>
    </rPh>
    <phoneticPr fontId="13"/>
  </si>
  <si>
    <t>８　職員間の情報伝達・情報共有</t>
    <rPh sb="2" eb="4">
      <t>ショクイン</t>
    </rPh>
    <rPh sb="4" eb="5">
      <t>カン</t>
    </rPh>
    <rPh sb="6" eb="8">
      <t>ジョウホウ</t>
    </rPh>
    <rPh sb="8" eb="10">
      <t>デンタツ</t>
    </rPh>
    <rPh sb="11" eb="13">
      <t>ジョウホウ</t>
    </rPh>
    <rPh sb="13" eb="15">
      <t>キョウユウ</t>
    </rPh>
    <phoneticPr fontId="13"/>
  </si>
  <si>
    <t>９　請求業務・勤怠管理・給与業務等</t>
    <rPh sb="2" eb="4">
      <t>セイキュウ</t>
    </rPh>
    <rPh sb="4" eb="6">
      <t>ギョウム</t>
    </rPh>
    <rPh sb="7" eb="9">
      <t>キンタイ</t>
    </rPh>
    <rPh sb="9" eb="11">
      <t>カンリ</t>
    </rPh>
    <rPh sb="12" eb="14">
      <t>キュウヨ</t>
    </rPh>
    <rPh sb="14" eb="16">
      <t>ギョウム</t>
    </rPh>
    <rPh sb="16" eb="17">
      <t>トウ</t>
    </rPh>
    <phoneticPr fontId="13"/>
  </si>
  <si>
    <t>１０　見守り機器の使用・確認</t>
    <rPh sb="3" eb="5">
      <t>ミマモ</t>
    </rPh>
    <rPh sb="6" eb="8">
      <t>キキ</t>
    </rPh>
    <rPh sb="9" eb="11">
      <t>シヨウ</t>
    </rPh>
    <rPh sb="12" eb="14">
      <t>カクニン</t>
    </rPh>
    <phoneticPr fontId="13"/>
  </si>
  <si>
    <t>１１　その他の間接業務</t>
    <rPh sb="5" eb="6">
      <t>タ</t>
    </rPh>
    <rPh sb="7" eb="9">
      <t>カンセツ</t>
    </rPh>
    <rPh sb="9" eb="11">
      <t>ギョウム</t>
    </rPh>
    <phoneticPr fontId="13"/>
  </si>
  <si>
    <t>　②　パッケージ型による機器導入後の前記（４）に係る想定業務時間内訳</t>
    <rPh sb="8" eb="9">
      <t>ガタ</t>
    </rPh>
    <rPh sb="12" eb="14">
      <t>キキ</t>
    </rPh>
    <rPh sb="14" eb="17">
      <t>ドウニュウゴ</t>
    </rPh>
    <rPh sb="18" eb="20">
      <t>ゼンキ</t>
    </rPh>
    <rPh sb="24" eb="25">
      <t>カカ</t>
    </rPh>
    <rPh sb="26" eb="28">
      <t>ソウテイ</t>
    </rPh>
    <rPh sb="28" eb="30">
      <t>ギョウム</t>
    </rPh>
    <rPh sb="30" eb="32">
      <t>ジカン</t>
    </rPh>
    <rPh sb="32" eb="34">
      <t>ウチワケ</t>
    </rPh>
    <phoneticPr fontId="13"/>
  </si>
  <si>
    <t>（別紙２－１－４（４））</t>
    <rPh sb="1" eb="3">
      <t>ベッシ</t>
    </rPh>
    <phoneticPr fontId="13"/>
  </si>
  <si>
    <t>令和８年度（令和７年度から繰越分）障害福祉分野の介護テクノロジー導入支援事業
（パッケージ型導入支援）積算内訳書</t>
    <phoneticPr fontId="13"/>
  </si>
  <si>
    <t>【介護ロボット等】</t>
    <rPh sb="1" eb="3">
      <t>カイゴ</t>
    </rPh>
    <rPh sb="7" eb="8">
      <t>トウ</t>
    </rPh>
    <phoneticPr fontId="13"/>
  </si>
  <si>
    <t>【ICT機器】</t>
    <rPh sb="4" eb="6">
      <t>キキ</t>
    </rPh>
    <phoneticPr fontId="13"/>
  </si>
  <si>
    <t>見守り機器の導入に伴う通信環境整備に係る経費（障害者支援施設、グループホームのみ）</t>
    <phoneticPr fontId="13"/>
  </si>
  <si>
    <t>通信環境整備費用（合計）</t>
    <rPh sb="0" eb="2">
      <t>ツウシン</t>
    </rPh>
    <rPh sb="2" eb="4">
      <t>カンキョウ</t>
    </rPh>
    <rPh sb="4" eb="6">
      <t>セイビ</t>
    </rPh>
    <rPh sb="6" eb="8">
      <t>ヒヨウ</t>
    </rPh>
    <rPh sb="9" eb="11">
      <t>ゴウケイ</t>
    </rPh>
    <phoneticPr fontId="13"/>
  </si>
  <si>
    <t>見守り機器の導入に伴う通信環境整備に係る経費（積算内訳）</t>
    <rPh sb="0" eb="2">
      <t>ミマモ</t>
    </rPh>
    <rPh sb="20" eb="22">
      <t>ケイヒ</t>
    </rPh>
    <rPh sb="23" eb="25">
      <t>セキサン</t>
    </rPh>
    <rPh sb="25" eb="27">
      <t>ウチワケ</t>
    </rPh>
    <phoneticPr fontId="13"/>
  </si>
  <si>
    <t>費用合計</t>
    <rPh sb="0" eb="2">
      <t>ヒヨウ</t>
    </rPh>
    <rPh sb="2" eb="4">
      <t>ゴウケイ</t>
    </rPh>
    <phoneticPr fontId="13"/>
  </si>
  <si>
    <t>確認事項</t>
    <phoneticPr fontId="13"/>
  </si>
  <si>
    <t>①</t>
    <phoneticPr fontId="13"/>
  </si>
  <si>
    <t>②</t>
    <phoneticPr fontId="13"/>
  </si>
  <si>
    <t>③</t>
    <phoneticPr fontId="13"/>
  </si>
  <si>
    <t>④</t>
    <phoneticPr fontId="13"/>
  </si>
  <si>
    <t>⑤</t>
    <phoneticPr fontId="13"/>
  </si>
  <si>
    <t>初期設定に
要する費用
（Ｄ）</t>
    <rPh sb="0" eb="2">
      <t>ショキ</t>
    </rPh>
    <rPh sb="2" eb="4">
      <t>セッテイ</t>
    </rPh>
    <rPh sb="6" eb="7">
      <t>ヨウ</t>
    </rPh>
    <rPh sb="9" eb="11">
      <t>ヒヨウ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</si>
</sst>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1" formatCode="_ * #,##0_ ;_ * \-#,##0_ ;_ * &quot;-&quot;_ ;_ @_ "/>
    <numFmt numFmtId="176" formatCode="#,##0_ "/>
    <numFmt numFmtId="177" formatCode="0.0%"/>
    <numFmt numFmtId="178" formatCode="0&quot;人&quot;"/>
    <numFmt numFmtId="179" formatCode="0.0_ &quot;人&quot;"/>
    <numFmt numFmtId="180" formatCode="#,##0_ &quot;人&quot;"/>
    <numFmt numFmtId="181" formatCode="#,##0_ &quot;件&quot;"/>
    <numFmt numFmtId="182" formatCode="#,##0_ &quot;分&quot;"/>
    <numFmt numFmtId="183" formatCode="#,##0_ &quot;人時間&quot;"/>
    <numFmt numFmtId="184" formatCode="#,##0_ &quot;時間&quot;"/>
    <numFmt numFmtId="185" formatCode="#,##0_ &quot;ページ&quot;"/>
  </numFmts>
  <fonts count="6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14"/>
      <color rgb="FFFF0000"/>
      <name val="ＭＳ Ｐゴシック"/>
      <family val="3"/>
      <charset val="128"/>
    </font>
    <font>
      <sz val="14"/>
      <color theme="1"/>
      <name val="ＭＳ Ｐゴシック"/>
      <family val="3"/>
      <charset val="128"/>
    </font>
    <font>
      <b/>
      <u/>
      <sz val="12"/>
      <name val="ＭＳ Ｐゴシック"/>
      <family val="3"/>
      <charset val="128"/>
      <scheme val="minor"/>
    </font>
    <font>
      <sz val="16"/>
      <name val="ＭＳ Ｐゴシック"/>
      <family val="3"/>
      <charset val="128"/>
    </font>
    <font>
      <sz val="14"/>
      <name val="ＭＳ Ｐゴシック"/>
      <family val="3"/>
      <charset val="128"/>
    </font>
    <font>
      <sz val="18"/>
      <name val="ＭＳ Ｐゴシック"/>
      <family val="3"/>
      <charset val="128"/>
    </font>
    <font>
      <b/>
      <sz val="16"/>
      <color theme="1"/>
      <name val="ＭＳ Ｐゴシック"/>
      <family val="3"/>
      <charset val="128"/>
    </font>
    <font>
      <sz val="16"/>
      <color rgb="FFFF0000"/>
      <name val="ＭＳ Ｐゴシック"/>
      <family val="3"/>
      <charset val="128"/>
    </font>
    <font>
      <b/>
      <sz val="16"/>
      <name val="ＭＳ Ｐゴシック"/>
      <family val="3"/>
      <charset val="128"/>
    </font>
    <font>
      <b/>
      <sz val="14"/>
      <name val="ＭＳ Ｐゴシック"/>
      <family val="3"/>
      <charset val="128"/>
      <scheme val="minor"/>
    </font>
    <font>
      <b/>
      <sz val="20"/>
      <color rgb="FFFF0000"/>
      <name val="ＭＳ Ｐゴシック"/>
      <family val="3"/>
      <charset val="128"/>
    </font>
    <font>
      <b/>
      <sz val="14"/>
      <color theme="1"/>
      <name val="ＭＳ Ｐゴシック"/>
      <family val="3"/>
      <charset val="128"/>
    </font>
    <font>
      <b/>
      <sz val="16"/>
      <color rgb="FFFF0000"/>
      <name val="ＭＳ Ｐゴシック"/>
      <family val="3"/>
      <charset val="128"/>
    </font>
    <font>
      <b/>
      <sz val="22"/>
      <color rgb="FFFF0000"/>
      <name val="ＭＳ Ｐゴシック"/>
      <family val="3"/>
      <charset val="128"/>
    </font>
    <font>
      <sz val="10"/>
      <name val="ＭＳ Ｐゴシック"/>
      <family val="3"/>
      <charset val="128"/>
    </font>
    <font>
      <sz val="12"/>
      <color rgb="FFFF0000"/>
      <name val="ＭＳ Ｐゴシック"/>
      <family val="3"/>
      <charset val="128"/>
      <scheme val="minor"/>
    </font>
    <font>
      <sz val="9"/>
      <name val="ＭＳ Ｐゴシック"/>
      <family val="3"/>
      <charset val="128"/>
    </font>
    <font>
      <sz val="11"/>
      <color theme="1"/>
      <name val="ＭＳ Ｐゴシック"/>
      <family val="2"/>
      <scheme val="minor"/>
    </font>
    <font>
      <b/>
      <sz val="13"/>
      <color rgb="FFFF0000"/>
      <name val="ＭＳ Ｐゴシック"/>
      <family val="3"/>
      <charset val="128"/>
    </font>
    <font>
      <b/>
      <sz val="13"/>
      <color theme="1"/>
      <name val="ＭＳ Ｐゴシック"/>
      <family val="3"/>
      <charset val="128"/>
    </font>
    <font>
      <sz val="20"/>
      <name val="ＭＳ Ｐゴシック"/>
      <family val="3"/>
      <charset val="128"/>
    </font>
    <font>
      <sz val="10"/>
      <color rgb="FFFF0000"/>
      <name val="ＭＳ Ｐゴシック"/>
      <family val="3"/>
      <charset val="128"/>
      <scheme val="minor"/>
    </font>
    <font>
      <sz val="9"/>
      <color rgb="FF000000"/>
      <name val="Meiryo UI"/>
      <family val="3"/>
      <charset val="128"/>
    </font>
  </fonts>
  <fills count="12">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diagonalUp="1">
      <left style="medium">
        <color indexed="64"/>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8">
    <xf numFmtId="0" fontId="0" fillId="0" borderId="0">
      <alignment vertical="center"/>
    </xf>
    <xf numFmtId="0" fontId="14" fillId="0" borderId="0"/>
    <xf numFmtId="38" fontId="14" fillId="0" borderId="0" applyFont="0" applyFill="0" applyBorder="0" applyAlignment="0" applyProtection="0"/>
    <xf numFmtId="0" fontId="14" fillId="0" borderId="0"/>
    <xf numFmtId="0" fontId="16"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4" fillId="0" borderId="0">
      <alignment vertical="center"/>
    </xf>
    <xf numFmtId="0" fontId="12" fillId="0" borderId="0">
      <alignment vertical="center"/>
    </xf>
    <xf numFmtId="0" fontId="16" fillId="0" borderId="0">
      <alignment vertical="center"/>
    </xf>
    <xf numFmtId="0" fontId="14" fillId="0" borderId="0"/>
    <xf numFmtId="6" fontId="16" fillId="0" borderId="0" applyFont="0" applyFill="0" applyBorder="0" applyAlignment="0" applyProtection="0">
      <alignment vertical="center"/>
    </xf>
    <xf numFmtId="38" fontId="16" fillId="0" borderId="0" applyFont="0" applyFill="0" applyBorder="0" applyAlignment="0" applyProtection="0"/>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7" fillId="0" borderId="0">
      <alignment vertical="center"/>
    </xf>
    <xf numFmtId="38" fontId="7" fillId="0" borderId="0" applyFont="0" applyFill="0" applyBorder="0" applyAlignment="0" applyProtection="0">
      <alignment vertical="center"/>
    </xf>
    <xf numFmtId="0" fontId="14"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4" fillId="0" borderId="0">
      <alignment vertical="center"/>
    </xf>
    <xf numFmtId="38" fontId="14"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38" fontId="6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1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425">
    <xf numFmtId="0" fontId="0" fillId="0" borderId="0" xfId="0">
      <alignment vertical="center"/>
    </xf>
    <xf numFmtId="0" fontId="15" fillId="0" borderId="0" xfId="0" applyFont="1">
      <alignment vertical="center"/>
    </xf>
    <xf numFmtId="0" fontId="15" fillId="0" borderId="0" xfId="0" applyFont="1" applyAlignment="1">
      <alignment horizontal="left" vertical="center"/>
    </xf>
    <xf numFmtId="0" fontId="15" fillId="0" borderId="0" xfId="0" applyFont="1" applyAlignment="1">
      <alignment horizontal="center" vertical="center"/>
    </xf>
    <xf numFmtId="0" fontId="19" fillId="0" borderId="0" xfId="9" applyFont="1" applyProtection="1">
      <alignment vertical="center"/>
      <protection locked="0"/>
    </xf>
    <xf numFmtId="0" fontId="18" fillId="0" borderId="0" xfId="9" applyFont="1" applyProtection="1">
      <alignment vertical="center"/>
      <protection locked="0"/>
    </xf>
    <xf numFmtId="0" fontId="29" fillId="0" borderId="4" xfId="9" applyFont="1" applyBorder="1" applyAlignment="1" applyProtection="1">
      <alignment horizontal="right" vertical="center"/>
      <protection locked="0"/>
    </xf>
    <xf numFmtId="0" fontId="18" fillId="0" borderId="1" xfId="9" applyFont="1" applyBorder="1" applyAlignment="1" applyProtection="1">
      <alignment horizontal="center" vertical="center"/>
      <protection locked="0"/>
    </xf>
    <xf numFmtId="0" fontId="31" fillId="0" borderId="0" xfId="9" applyFont="1" applyProtection="1">
      <alignment vertical="center"/>
      <protection locked="0"/>
    </xf>
    <xf numFmtId="0" fontId="22" fillId="0" borderId="0" xfId="9" applyFont="1" applyProtection="1">
      <alignment vertical="center"/>
      <protection locked="0"/>
    </xf>
    <xf numFmtId="6" fontId="18" fillId="0" borderId="0" xfId="11" applyFont="1" applyFill="1" applyBorder="1" applyAlignment="1" applyProtection="1">
      <alignment vertical="center"/>
    </xf>
    <xf numFmtId="0" fontId="17" fillId="4" borderId="28" xfId="9" applyFont="1" applyFill="1" applyBorder="1" applyAlignment="1">
      <alignment horizontal="center" vertical="center"/>
    </xf>
    <xf numFmtId="0" fontId="17" fillId="0" borderId="0" xfId="9" applyFont="1">
      <alignment vertical="center"/>
    </xf>
    <xf numFmtId="0" fontId="17" fillId="4" borderId="34" xfId="9" applyFont="1" applyFill="1" applyBorder="1" applyAlignment="1">
      <alignment horizontal="center" vertical="center" shrinkToFit="1"/>
    </xf>
    <xf numFmtId="0" fontId="17" fillId="4" borderId="34" xfId="9" applyFont="1" applyFill="1" applyBorder="1" applyAlignment="1">
      <alignment horizontal="center" vertical="center"/>
    </xf>
    <xf numFmtId="0" fontId="17" fillId="4" borderId="26" xfId="9" applyFont="1" applyFill="1" applyBorder="1" applyAlignment="1">
      <alignment horizontal="center" vertical="center"/>
    </xf>
    <xf numFmtId="0" fontId="22" fillId="0" borderId="0" xfId="9" applyFont="1">
      <alignment vertical="center"/>
    </xf>
    <xf numFmtId="0" fontId="0" fillId="0" borderId="0" xfId="0" applyProtection="1">
      <alignment vertical="center"/>
      <protection locked="0"/>
    </xf>
    <xf numFmtId="0" fontId="31" fillId="0" borderId="0" xfId="0" applyFont="1" applyProtection="1">
      <alignment vertical="center"/>
      <protection locked="0"/>
    </xf>
    <xf numFmtId="41" fontId="29" fillId="0" borderId="0" xfId="11" applyNumberFormat="1" applyFont="1" applyFill="1" applyBorder="1" applyAlignment="1" applyProtection="1">
      <alignment horizontal="right" vertical="center"/>
    </xf>
    <xf numFmtId="0" fontId="37" fillId="0" borderId="0" xfId="0" applyFont="1">
      <alignment vertical="center"/>
    </xf>
    <xf numFmtId="0" fontId="38" fillId="0" borderId="0" xfId="0" applyFont="1">
      <alignment vertical="center"/>
    </xf>
    <xf numFmtId="0" fontId="36" fillId="0" borderId="0" xfId="0" applyFont="1" applyAlignment="1">
      <alignment horizontal="center" vertical="center"/>
    </xf>
    <xf numFmtId="0" fontId="36" fillId="0" borderId="0" xfId="0" applyFont="1" applyAlignment="1">
      <alignment horizontal="center" vertical="center" shrinkToFit="1"/>
    </xf>
    <xf numFmtId="0" fontId="31" fillId="0" borderId="0" xfId="0" applyFont="1">
      <alignment vertical="center"/>
    </xf>
    <xf numFmtId="0" fontId="16" fillId="0" borderId="0" xfId="0" applyFont="1">
      <alignment vertical="center"/>
    </xf>
    <xf numFmtId="0" fontId="40" fillId="0" borderId="0" xfId="0" applyFont="1">
      <alignment vertical="center"/>
    </xf>
    <xf numFmtId="0" fontId="17" fillId="0" borderId="0" xfId="0" applyFont="1">
      <alignment vertical="center"/>
    </xf>
    <xf numFmtId="0" fontId="43" fillId="0" borderId="0" xfId="0" applyFont="1">
      <alignment vertical="center"/>
    </xf>
    <xf numFmtId="0" fontId="24" fillId="0" borderId="0" xfId="0" applyFont="1">
      <alignment vertical="center"/>
    </xf>
    <xf numFmtId="0" fontId="46" fillId="0" borderId="0" xfId="9" applyFont="1" applyProtection="1">
      <alignment vertical="center"/>
      <protection locked="0"/>
    </xf>
    <xf numFmtId="0" fontId="31" fillId="0" borderId="0" xfId="9" applyFont="1" applyAlignment="1" applyProtection="1">
      <alignment horizontal="center" vertical="center"/>
      <protection locked="0"/>
    </xf>
    <xf numFmtId="0" fontId="18" fillId="0" borderId="2" xfId="9" applyFont="1" applyBorder="1" applyAlignment="1" applyProtection="1">
      <alignment vertical="top"/>
      <protection locked="0"/>
    </xf>
    <xf numFmtId="0" fontId="47" fillId="0" borderId="0" xfId="0" applyFont="1">
      <alignment vertical="center"/>
    </xf>
    <xf numFmtId="0" fontId="48" fillId="0" borderId="0" xfId="0" applyFont="1" applyAlignment="1">
      <alignment horizontal="left" vertical="center"/>
    </xf>
    <xf numFmtId="0" fontId="47" fillId="0" borderId="0" xfId="0" applyFont="1" applyAlignment="1">
      <alignment horizontal="left" vertical="center"/>
    </xf>
    <xf numFmtId="0" fontId="50" fillId="0" borderId="0" xfId="0" applyFont="1">
      <alignment vertical="center"/>
    </xf>
    <xf numFmtId="0" fontId="15" fillId="0" borderId="0" xfId="0" applyFont="1" applyAlignment="1">
      <alignment vertical="center" wrapText="1"/>
    </xf>
    <xf numFmtId="0" fontId="47" fillId="0" borderId="2" xfId="0" applyFont="1" applyBorder="1" applyAlignment="1">
      <alignment vertical="center" wrapText="1"/>
    </xf>
    <xf numFmtId="0" fontId="44" fillId="0" borderId="2" xfId="0" applyFont="1" applyBorder="1" applyAlignment="1">
      <alignment wrapText="1"/>
    </xf>
    <xf numFmtId="0" fontId="51" fillId="0" borderId="2" xfId="0" applyFont="1" applyBorder="1" applyAlignment="1">
      <alignment horizontal="right" wrapText="1"/>
    </xf>
    <xf numFmtId="0" fontId="47" fillId="0" borderId="0" xfId="0" applyFont="1" applyAlignment="1">
      <alignment horizontal="right"/>
    </xf>
    <xf numFmtId="0" fontId="48" fillId="0" borderId="1" xfId="0" applyFont="1" applyBorder="1" applyAlignment="1">
      <alignment horizontal="center" vertical="center"/>
    </xf>
    <xf numFmtId="0" fontId="45" fillId="0" borderId="4" xfId="0" applyFont="1" applyBorder="1" applyAlignment="1">
      <alignment horizontal="center" vertical="center" wrapText="1"/>
    </xf>
    <xf numFmtId="0" fontId="45" fillId="0" borderId="1" xfId="0" applyFont="1" applyBorder="1" applyAlignment="1">
      <alignment horizontal="center" vertical="center" wrapText="1" shrinkToFit="1"/>
    </xf>
    <xf numFmtId="0" fontId="45" fillId="0" borderId="1" xfId="0" applyFont="1" applyBorder="1" applyAlignment="1">
      <alignment horizontal="center" vertical="center" shrinkToFit="1"/>
    </xf>
    <xf numFmtId="0" fontId="45" fillId="0" borderId="6" xfId="0" applyFont="1" applyBorder="1" applyAlignment="1">
      <alignment horizontal="center" vertical="center" shrinkToFit="1"/>
    </xf>
    <xf numFmtId="0" fontId="48" fillId="0" borderId="4" xfId="0" applyFont="1" applyBorder="1" applyAlignment="1">
      <alignment horizontal="center" vertical="center" wrapText="1" shrinkToFit="1"/>
    </xf>
    <xf numFmtId="0" fontId="48" fillId="0" borderId="1" xfId="0" applyFont="1" applyBorder="1" applyAlignment="1">
      <alignment horizontal="center" vertical="center" wrapText="1" shrinkToFit="1"/>
    </xf>
    <xf numFmtId="0" fontId="45" fillId="0" borderId="73" xfId="0" applyFont="1" applyBorder="1" applyAlignment="1">
      <alignment horizontal="center" vertical="center" wrapText="1" shrinkToFit="1"/>
    </xf>
    <xf numFmtId="0" fontId="15" fillId="0" borderId="1" xfId="0" applyFont="1" applyBorder="1" applyProtection="1">
      <alignment vertical="center"/>
      <protection locked="0"/>
    </xf>
    <xf numFmtId="0" fontId="45" fillId="0" borderId="13" xfId="0" applyFont="1" applyBorder="1" applyAlignment="1" applyProtection="1">
      <alignment horizontal="left" vertical="center" wrapText="1"/>
      <protection locked="0"/>
    </xf>
    <xf numFmtId="0" fontId="48" fillId="0" borderId="1" xfId="0" applyFont="1" applyBorder="1" applyProtection="1">
      <alignment vertical="center"/>
      <protection locked="0"/>
    </xf>
    <xf numFmtId="0" fontId="45" fillId="0" borderId="14" xfId="0" applyFont="1" applyBorder="1" applyAlignment="1" applyProtection="1">
      <alignment horizontal="center" vertical="center" wrapText="1" shrinkToFit="1"/>
      <protection locked="0"/>
    </xf>
    <xf numFmtId="0" fontId="45" fillId="0" borderId="2" xfId="0" applyFont="1" applyBorder="1" applyAlignment="1" applyProtection="1">
      <alignment horizontal="center" vertical="center" wrapText="1" shrinkToFit="1"/>
      <protection locked="0"/>
    </xf>
    <xf numFmtId="0" fontId="45" fillId="8" borderId="1" xfId="0" applyFont="1" applyFill="1" applyBorder="1" applyAlignment="1">
      <alignment horizontal="center" vertical="center" wrapText="1" shrinkToFit="1"/>
    </xf>
    <xf numFmtId="38" fontId="45" fillId="0" borderId="2" xfId="33" applyFont="1" applyFill="1" applyBorder="1" applyAlignment="1" applyProtection="1">
      <alignment vertical="center" wrapText="1" shrinkToFit="1"/>
      <protection locked="0"/>
    </xf>
    <xf numFmtId="38" fontId="45" fillId="0" borderId="14" xfId="33" applyFont="1" applyFill="1" applyBorder="1" applyAlignment="1" applyProtection="1">
      <alignment vertical="center" wrapText="1" shrinkToFit="1"/>
      <protection locked="0"/>
    </xf>
    <xf numFmtId="38" fontId="45" fillId="3" borderId="14" xfId="33" applyFont="1" applyFill="1" applyBorder="1" applyAlignment="1">
      <alignment vertical="center" wrapText="1" shrinkToFit="1"/>
    </xf>
    <xf numFmtId="38" fontId="45" fillId="3" borderId="13" xfId="33" applyFont="1" applyFill="1" applyBorder="1" applyAlignment="1">
      <alignment vertical="center" shrinkToFit="1"/>
    </xf>
    <xf numFmtId="38" fontId="0" fillId="0" borderId="0" xfId="33" applyFont="1">
      <alignment vertical="center"/>
    </xf>
    <xf numFmtId="0" fontId="45" fillId="0" borderId="1" xfId="0" applyFont="1" applyBorder="1" applyAlignment="1" applyProtection="1">
      <alignment horizontal="center" vertical="center" wrapText="1" shrinkToFit="1"/>
      <protection locked="0"/>
    </xf>
    <xf numFmtId="38" fontId="48" fillId="0" borderId="75" xfId="33" applyFont="1" applyFill="1" applyBorder="1" applyAlignment="1">
      <alignment horizontal="right" vertical="center"/>
    </xf>
    <xf numFmtId="38" fontId="48" fillId="0" borderId="76" xfId="33" applyFont="1" applyFill="1" applyBorder="1" applyAlignment="1">
      <alignment horizontal="right" vertical="center"/>
    </xf>
    <xf numFmtId="38" fontId="48" fillId="8" borderId="75" xfId="33" applyFont="1" applyFill="1" applyBorder="1" applyAlignment="1">
      <alignment horizontal="right" vertical="center"/>
    </xf>
    <xf numFmtId="38" fontId="48" fillId="0" borderId="75" xfId="33" applyFont="1" applyFill="1" applyBorder="1" applyAlignment="1">
      <alignment horizontal="center" vertical="center"/>
    </xf>
    <xf numFmtId="38" fontId="48" fillId="0" borderId="76" xfId="33" applyFont="1" applyFill="1" applyBorder="1" applyAlignment="1">
      <alignment vertical="center"/>
    </xf>
    <xf numFmtId="38" fontId="48" fillId="0" borderId="75" xfId="33" applyFont="1" applyFill="1" applyBorder="1" applyAlignment="1">
      <alignment vertical="center"/>
    </xf>
    <xf numFmtId="38" fontId="48" fillId="3" borderId="75" xfId="33" applyFont="1" applyFill="1" applyBorder="1" applyAlignment="1">
      <alignment vertical="center"/>
    </xf>
    <xf numFmtId="38" fontId="48" fillId="3" borderId="4" xfId="33" applyFont="1" applyFill="1" applyBorder="1" applyAlignment="1">
      <alignment vertical="center"/>
    </xf>
    <xf numFmtId="38" fontId="48" fillId="0" borderId="0" xfId="33" applyFont="1" applyFill="1" applyBorder="1" applyAlignment="1">
      <alignment horizontal="center" vertical="center"/>
    </xf>
    <xf numFmtId="38" fontId="48" fillId="0" borderId="0" xfId="33" applyFont="1" applyFill="1" applyBorder="1" applyAlignment="1">
      <alignment horizontal="right" vertical="center"/>
    </xf>
    <xf numFmtId="38" fontId="48" fillId="0" borderId="0" xfId="33" applyFont="1" applyFill="1" applyBorder="1" applyAlignment="1">
      <alignment vertical="center"/>
    </xf>
    <xf numFmtId="38" fontId="48" fillId="0" borderId="0" xfId="33" applyFont="1" applyFill="1" applyBorder="1">
      <alignment vertical="center"/>
    </xf>
    <xf numFmtId="38" fontId="48" fillId="0" borderId="26" xfId="33" applyFont="1" applyFill="1" applyBorder="1" applyAlignment="1">
      <alignment vertical="center"/>
    </xf>
    <xf numFmtId="38" fontId="48" fillId="3" borderId="15" xfId="33" applyFont="1" applyFill="1" applyBorder="1">
      <alignment vertical="center"/>
    </xf>
    <xf numFmtId="38" fontId="48" fillId="0" borderId="78" xfId="33" applyFont="1" applyFill="1" applyBorder="1" applyAlignment="1">
      <alignment vertical="center"/>
    </xf>
    <xf numFmtId="38" fontId="48" fillId="3" borderId="21" xfId="33" applyFont="1" applyFill="1" applyBorder="1">
      <alignment vertical="center"/>
    </xf>
    <xf numFmtId="38" fontId="47" fillId="0" borderId="0" xfId="33" applyFont="1" applyFill="1" applyBorder="1" applyAlignment="1">
      <alignment horizontal="right" vertical="center"/>
    </xf>
    <xf numFmtId="38" fontId="47" fillId="0" borderId="0" xfId="33" applyFont="1" applyFill="1" applyBorder="1" applyAlignment="1">
      <alignment horizontal="left" vertical="center"/>
    </xf>
    <xf numFmtId="0" fontId="47" fillId="0" borderId="0" xfId="0" applyFont="1" applyAlignment="1">
      <alignment horizontal="right" vertical="center"/>
    </xf>
    <xf numFmtId="0" fontId="48" fillId="0" borderId="0" xfId="0" applyFont="1">
      <alignment vertical="center"/>
    </xf>
    <xf numFmtId="0" fontId="52" fillId="0" borderId="0" xfId="0" applyFont="1">
      <alignment vertical="center"/>
    </xf>
    <xf numFmtId="38" fontId="15" fillId="0" borderId="0" xfId="0" applyNumberFormat="1" applyFont="1" applyAlignment="1">
      <alignment horizontal="left" vertical="center"/>
    </xf>
    <xf numFmtId="38" fontId="48" fillId="3" borderId="79" xfId="33" applyFont="1" applyFill="1" applyBorder="1" applyAlignment="1">
      <alignment vertical="center"/>
    </xf>
    <xf numFmtId="0" fontId="49" fillId="0" borderId="0" xfId="0" applyFont="1" applyAlignment="1">
      <alignment horizontal="center" vertical="center" wrapText="1"/>
    </xf>
    <xf numFmtId="0" fontId="18" fillId="0" borderId="0" xfId="0" applyFont="1">
      <alignment vertical="center"/>
    </xf>
    <xf numFmtId="178"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0" fontId="16" fillId="0" borderId="0" xfId="9">
      <alignment vertical="center"/>
    </xf>
    <xf numFmtId="0" fontId="16" fillId="0" borderId="0" xfId="9" applyProtection="1">
      <alignment vertical="center"/>
      <protection locked="0"/>
    </xf>
    <xf numFmtId="0" fontId="29" fillId="9" borderId="3" xfId="9" applyFont="1" applyFill="1" applyBorder="1" applyProtection="1">
      <alignment vertical="center"/>
      <protection locked="0"/>
    </xf>
    <xf numFmtId="0" fontId="16" fillId="0" borderId="0" xfId="9" applyAlignment="1" applyProtection="1">
      <alignment horizontal="left" vertical="top" wrapText="1"/>
      <protection locked="0"/>
    </xf>
    <xf numFmtId="0" fontId="22" fillId="4" borderId="1" xfId="9" applyFont="1" applyFill="1" applyBorder="1" applyAlignment="1" applyProtection="1">
      <alignment horizontal="center" vertical="center"/>
      <protection locked="0"/>
    </xf>
    <xf numFmtId="0" fontId="29" fillId="0" borderId="0" xfId="9" applyFont="1" applyProtection="1">
      <alignment vertical="center"/>
      <protection locked="0"/>
    </xf>
    <xf numFmtId="38" fontId="48" fillId="0" borderId="26" xfId="33" applyFont="1" applyFill="1" applyBorder="1" applyAlignment="1">
      <alignment vertical="center" shrinkToFit="1"/>
    </xf>
    <xf numFmtId="38" fontId="48" fillId="0" borderId="78" xfId="33" applyFont="1" applyFill="1" applyBorder="1" applyAlignment="1">
      <alignment vertical="center" shrinkToFit="1"/>
    </xf>
    <xf numFmtId="38" fontId="45" fillId="3" borderId="14" xfId="33" applyFont="1" applyFill="1" applyBorder="1" applyAlignment="1">
      <alignment vertical="center" shrinkToFit="1"/>
    </xf>
    <xf numFmtId="38" fontId="48" fillId="3" borderId="4" xfId="33" applyFont="1" applyFill="1" applyBorder="1">
      <alignment vertical="center"/>
    </xf>
    <xf numFmtId="38" fontId="48" fillId="3" borderId="74" xfId="0" applyNumberFormat="1" applyFont="1" applyFill="1" applyBorder="1">
      <alignment vertical="center"/>
    </xf>
    <xf numFmtId="38" fontId="48" fillId="3" borderId="1" xfId="33" applyFont="1" applyFill="1" applyBorder="1" applyAlignment="1">
      <alignment vertical="center"/>
    </xf>
    <xf numFmtId="38" fontId="48" fillId="3" borderId="77" xfId="33" applyFont="1" applyFill="1" applyBorder="1">
      <alignment vertical="center"/>
    </xf>
    <xf numFmtId="38" fontId="48" fillId="3" borderId="45" xfId="33" applyFont="1" applyFill="1" applyBorder="1" applyAlignment="1">
      <alignment vertical="center"/>
    </xf>
    <xf numFmtId="38" fontId="15" fillId="0" borderId="0" xfId="33" applyFont="1" applyFill="1">
      <alignment vertical="center"/>
    </xf>
    <xf numFmtId="0" fontId="15" fillId="0" borderId="1" xfId="0" applyFont="1" applyBorder="1">
      <alignment vertical="center"/>
    </xf>
    <xf numFmtId="178" fontId="24" fillId="0" borderId="0" xfId="0" applyNumberFormat="1" applyFont="1" applyAlignment="1">
      <alignment horizontal="center" vertical="center"/>
    </xf>
    <xf numFmtId="0" fontId="39" fillId="0" borderId="0" xfId="0" applyFont="1" applyAlignment="1">
      <alignment horizontal="center" vertical="center"/>
    </xf>
    <xf numFmtId="0" fontId="0" fillId="0" borderId="0" xfId="0" applyAlignment="1">
      <alignment horizontal="center" vertical="center" shrinkToFit="1"/>
    </xf>
    <xf numFmtId="185"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42" fillId="0" borderId="0" xfId="0" applyFont="1" applyAlignment="1">
      <alignment horizontal="center" vertical="center" wrapText="1"/>
    </xf>
    <xf numFmtId="177" fontId="24" fillId="0" borderId="0" xfId="0" applyNumberFormat="1" applyFont="1">
      <alignment vertical="center"/>
    </xf>
    <xf numFmtId="0" fontId="17" fillId="0" borderId="0" xfId="35" applyFont="1">
      <alignment vertical="center"/>
    </xf>
    <xf numFmtId="0" fontId="28" fillId="0" borderId="0" xfId="35" applyFont="1" applyAlignment="1">
      <alignment horizontal="center" vertical="center"/>
    </xf>
    <xf numFmtId="0" fontId="2" fillId="0" borderId="0" xfId="35">
      <alignment vertical="center"/>
    </xf>
    <xf numFmtId="0" fontId="17" fillId="0" borderId="0" xfId="35" applyFont="1" applyProtection="1">
      <alignment vertical="center"/>
      <protection locked="0"/>
    </xf>
    <xf numFmtId="0" fontId="20" fillId="0" borderId="0" xfId="35" applyFont="1" applyAlignment="1" applyProtection="1">
      <alignment horizontal="center" vertical="center"/>
      <protection locked="0"/>
    </xf>
    <xf numFmtId="0" fontId="2" fillId="0" borderId="0" xfId="35" applyProtection="1">
      <alignment vertical="center"/>
      <protection locked="0"/>
    </xf>
    <xf numFmtId="0" fontId="36" fillId="0" borderId="0" xfId="35" applyFont="1" applyAlignment="1" applyProtection="1">
      <alignment horizontal="center" vertical="center" shrinkToFit="1"/>
      <protection locked="0"/>
    </xf>
    <xf numFmtId="0" fontId="35" fillId="0" borderId="0" xfId="35" applyFont="1" applyAlignment="1" applyProtection="1">
      <alignment horizontal="center" vertical="center"/>
      <protection locked="0"/>
    </xf>
    <xf numFmtId="0" fontId="29" fillId="0" borderId="3" xfId="9" applyFont="1" applyBorder="1" applyAlignment="1" applyProtection="1">
      <alignment horizontal="center" vertical="center"/>
      <protection locked="0"/>
    </xf>
    <xf numFmtId="0" fontId="18" fillId="0" borderId="0" xfId="9" applyFont="1" applyAlignment="1" applyProtection="1">
      <alignment vertical="top"/>
      <protection locked="0"/>
    </xf>
    <xf numFmtId="0" fontId="18" fillId="0" borderId="0" xfId="9" applyFont="1" applyAlignment="1" applyProtection="1">
      <alignment horizontal="right" vertical="center"/>
      <protection locked="0"/>
    </xf>
    <xf numFmtId="0" fontId="18" fillId="0" borderId="0" xfId="9" applyFont="1" applyAlignment="1" applyProtection="1">
      <alignment horizontal="center" vertical="center"/>
      <protection locked="0"/>
    </xf>
    <xf numFmtId="0" fontId="22" fillId="0" borderId="0" xfId="9" applyFont="1" applyAlignment="1" applyProtection="1">
      <alignment horizontal="center" vertical="center"/>
      <protection locked="0"/>
    </xf>
    <xf numFmtId="0" fontId="22" fillId="0" borderId="0" xfId="9" applyFont="1" applyAlignment="1" applyProtection="1">
      <alignment horizontal="left" vertical="center"/>
      <protection locked="0"/>
    </xf>
    <xf numFmtId="0" fontId="54" fillId="0" borderId="0" xfId="0" applyFont="1">
      <alignment vertical="center"/>
    </xf>
    <xf numFmtId="0" fontId="48" fillId="0" borderId="14" xfId="0" applyFont="1" applyBorder="1" applyProtection="1">
      <alignment vertical="center"/>
      <protection locked="0"/>
    </xf>
    <xf numFmtId="0" fontId="45" fillId="0" borderId="83" xfId="0" applyFont="1" applyBorder="1" applyAlignment="1">
      <alignment horizontal="center" vertical="center" wrapText="1" shrinkToFit="1"/>
    </xf>
    <xf numFmtId="0" fontId="45" fillId="0" borderId="83" xfId="0" applyFont="1" applyBorder="1" applyAlignment="1">
      <alignment horizontal="center" vertical="center" shrinkToFit="1"/>
    </xf>
    <xf numFmtId="0" fontId="45" fillId="0" borderId="84" xfId="0" applyFont="1" applyBorder="1" applyAlignment="1">
      <alignment horizontal="center" vertical="center" shrinkToFit="1"/>
    </xf>
    <xf numFmtId="0" fontId="48" fillId="0" borderId="85" xfId="0" applyFont="1" applyBorder="1" applyAlignment="1">
      <alignment horizontal="center" vertical="center" wrapText="1"/>
    </xf>
    <xf numFmtId="0" fontId="45" fillId="0" borderId="33" xfId="0" applyFont="1" applyBorder="1" applyAlignment="1" applyProtection="1">
      <alignment horizontal="center" vertical="center" wrapText="1" shrinkToFit="1"/>
      <protection locked="0"/>
    </xf>
    <xf numFmtId="38" fontId="48" fillId="0" borderId="87" xfId="33" applyFont="1" applyFill="1" applyBorder="1" applyAlignment="1">
      <alignment horizontal="right" vertical="center"/>
    </xf>
    <xf numFmtId="38" fontId="48" fillId="0" borderId="88" xfId="33" applyFont="1" applyFill="1" applyBorder="1" applyAlignment="1">
      <alignment horizontal="right" vertical="center"/>
    </xf>
    <xf numFmtId="0" fontId="45" fillId="8" borderId="6" xfId="0" applyFont="1" applyFill="1" applyBorder="1" applyAlignment="1">
      <alignment horizontal="center" vertical="center" wrapText="1" shrinkToFit="1"/>
    </xf>
    <xf numFmtId="38" fontId="48" fillId="8" borderId="76" xfId="33" applyFont="1" applyFill="1" applyBorder="1" applyAlignment="1">
      <alignment horizontal="right" vertical="center"/>
    </xf>
    <xf numFmtId="0" fontId="45" fillId="0" borderId="89" xfId="0" applyFont="1" applyBorder="1" applyAlignment="1" applyProtection="1">
      <alignment horizontal="center" vertical="center" wrapText="1" shrinkToFit="1"/>
      <protection locked="0"/>
    </xf>
    <xf numFmtId="0" fontId="45" fillId="0" borderId="22" xfId="0" applyFont="1" applyBorder="1" applyAlignment="1" applyProtection="1">
      <alignment horizontal="center" vertical="center" wrapText="1" shrinkToFit="1"/>
      <protection locked="0"/>
    </xf>
    <xf numFmtId="38" fontId="48" fillId="0" borderId="90" xfId="33" applyFont="1" applyFill="1" applyBorder="1" applyAlignment="1">
      <alignment horizontal="center" vertical="center"/>
    </xf>
    <xf numFmtId="38" fontId="48" fillId="0" borderId="91" xfId="33" applyFont="1" applyFill="1" applyBorder="1" applyAlignment="1">
      <alignment vertical="center"/>
    </xf>
    <xf numFmtId="38" fontId="48" fillId="0" borderId="87" xfId="33" applyFont="1" applyFill="1" applyBorder="1" applyAlignment="1">
      <alignment vertical="center"/>
    </xf>
    <xf numFmtId="0" fontId="45" fillId="8" borderId="2" xfId="0" applyFont="1" applyFill="1" applyBorder="1" applyAlignment="1">
      <alignment horizontal="center" vertical="center" wrapText="1" shrinkToFit="1"/>
    </xf>
    <xf numFmtId="0" fontId="45" fillId="0" borderId="85" xfId="0" applyFont="1" applyBorder="1" applyAlignment="1">
      <alignment horizontal="center" vertical="center" shrinkToFit="1"/>
    </xf>
    <xf numFmtId="0" fontId="45" fillId="6" borderId="81" xfId="0" applyFont="1" applyFill="1" applyBorder="1" applyAlignment="1">
      <alignment horizontal="center" vertical="center" shrinkToFit="1"/>
    </xf>
    <xf numFmtId="0" fontId="45" fillId="6" borderId="83" xfId="0" applyFont="1" applyFill="1" applyBorder="1" applyAlignment="1">
      <alignment horizontal="center" vertical="center" wrapText="1" shrinkToFit="1"/>
    </xf>
    <xf numFmtId="0" fontId="48" fillId="6" borderId="82" xfId="0" applyFont="1" applyFill="1" applyBorder="1" applyAlignment="1">
      <alignment horizontal="center" vertical="center" wrapText="1" shrinkToFit="1"/>
    </xf>
    <xf numFmtId="0" fontId="45" fillId="10" borderId="80" xfId="0" applyFont="1" applyFill="1" applyBorder="1" applyAlignment="1">
      <alignment horizontal="center" vertical="center" wrapText="1" shrinkToFit="1"/>
    </xf>
    <xf numFmtId="0" fontId="45" fillId="6" borderId="92" xfId="0" applyFont="1" applyFill="1" applyBorder="1" applyAlignment="1">
      <alignment horizontal="center" vertical="center" wrapText="1" shrinkToFit="1"/>
    </xf>
    <xf numFmtId="0" fontId="48" fillId="0" borderId="81" xfId="0" applyFont="1" applyBorder="1" applyAlignment="1">
      <alignment horizontal="center" vertical="center" wrapText="1"/>
    </xf>
    <xf numFmtId="38" fontId="48" fillId="3" borderId="22" xfId="0" applyNumberFormat="1" applyFont="1" applyFill="1" applyBorder="1">
      <alignment vertical="center"/>
    </xf>
    <xf numFmtId="38" fontId="48" fillId="3" borderId="78" xfId="33" applyFont="1" applyFill="1" applyBorder="1" applyAlignment="1">
      <alignment vertical="center"/>
    </xf>
    <xf numFmtId="38" fontId="48" fillId="3" borderId="26" xfId="0" applyNumberFormat="1" applyFont="1" applyFill="1" applyBorder="1">
      <alignment vertical="center"/>
    </xf>
    <xf numFmtId="38" fontId="48" fillId="3" borderId="40" xfId="0" applyNumberFormat="1" applyFont="1" applyFill="1" applyBorder="1">
      <alignment vertical="center"/>
    </xf>
    <xf numFmtId="0" fontId="55" fillId="6" borderId="83" xfId="0" applyFont="1" applyFill="1" applyBorder="1" applyAlignment="1">
      <alignment horizontal="center" vertical="center" wrapText="1" shrinkToFit="1"/>
    </xf>
    <xf numFmtId="0" fontId="48" fillId="10" borderId="80" xfId="0" applyFont="1" applyFill="1" applyBorder="1" applyAlignment="1">
      <alignment horizontal="center" vertical="center"/>
    </xf>
    <xf numFmtId="0" fontId="57" fillId="0" borderId="0" xfId="0" applyFont="1">
      <alignment vertical="center"/>
    </xf>
    <xf numFmtId="0" fontId="28" fillId="0" borderId="0" xfId="0" applyFont="1" applyAlignment="1">
      <alignment horizontal="center" vertical="center" wrapText="1"/>
    </xf>
    <xf numFmtId="0" fontId="48" fillId="3" borderId="43" xfId="0" applyFont="1" applyFill="1" applyBorder="1">
      <alignment vertical="center"/>
    </xf>
    <xf numFmtId="0" fontId="48" fillId="3" borderId="42" xfId="0" applyFont="1" applyFill="1" applyBorder="1">
      <alignment vertical="center"/>
    </xf>
    <xf numFmtId="0" fontId="29"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0" xfId="0" applyFont="1" applyAlignment="1" applyProtection="1">
      <alignment horizontal="left" vertical="center"/>
      <protection locked="0"/>
    </xf>
    <xf numFmtId="41" fontId="31" fillId="0" borderId="0" xfId="0" applyNumberFormat="1" applyFont="1" applyAlignment="1">
      <alignment horizontal="center" vertical="center"/>
    </xf>
    <xf numFmtId="0" fontId="59" fillId="0" borderId="0" xfId="0" applyFont="1">
      <alignment vertical="center"/>
    </xf>
    <xf numFmtId="0" fontId="29" fillId="0" borderId="0" xfId="0" applyFont="1">
      <alignment vertical="center"/>
    </xf>
    <xf numFmtId="0" fontId="29" fillId="0" borderId="0" xfId="0" applyFont="1" applyAlignment="1">
      <alignment horizontal="left" vertical="center"/>
    </xf>
    <xf numFmtId="178" fontId="15" fillId="0" borderId="28" xfId="0" applyNumberFormat="1" applyFont="1" applyBorder="1" applyAlignment="1">
      <alignment horizontal="center" vertical="center" shrinkToFit="1"/>
    </xf>
    <xf numFmtId="183" fontId="0" fillId="0" borderId="0" xfId="0" applyNumberFormat="1" applyAlignment="1">
      <alignment vertical="center" shrinkToFit="1"/>
    </xf>
    <xf numFmtId="0" fontId="15" fillId="0" borderId="52" xfId="0" applyFont="1" applyBorder="1" applyAlignment="1">
      <alignment horizontal="left" vertical="center" shrinkToFit="1"/>
    </xf>
    <xf numFmtId="180" fontId="15" fillId="0" borderId="52" xfId="0" applyNumberFormat="1" applyFont="1" applyBorder="1" applyAlignment="1">
      <alignment vertical="center" shrinkToFit="1"/>
    </xf>
    <xf numFmtId="181" fontId="15" fillId="0" borderId="52" xfId="0" applyNumberFormat="1" applyFont="1" applyBorder="1" applyAlignment="1">
      <alignment vertical="center" shrinkToFit="1"/>
    </xf>
    <xf numFmtId="182" fontId="15" fillId="0" borderId="52" xfId="0" applyNumberFormat="1" applyFont="1" applyBorder="1" applyAlignment="1">
      <alignment vertical="center" shrinkToFit="1"/>
    </xf>
    <xf numFmtId="183" fontId="15" fillId="2" borderId="11" xfId="0" applyNumberFormat="1" applyFont="1" applyFill="1" applyBorder="1" applyAlignment="1">
      <alignment vertical="center" shrinkToFit="1"/>
    </xf>
    <xf numFmtId="184" fontId="15" fillId="2" borderId="11" xfId="0" applyNumberFormat="1" applyFont="1" applyFill="1" applyBorder="1" applyAlignment="1">
      <alignment vertical="center" shrinkToFit="1"/>
    </xf>
    <xf numFmtId="0" fontId="15" fillId="0" borderId="56" xfId="0" applyFont="1" applyBorder="1" applyAlignment="1">
      <alignment horizontal="left" vertical="center" shrinkToFit="1"/>
    </xf>
    <xf numFmtId="180" fontId="15" fillId="0" borderId="56" xfId="0" applyNumberFormat="1" applyFont="1" applyBorder="1" applyAlignment="1">
      <alignment vertical="center" shrinkToFit="1"/>
    </xf>
    <xf numFmtId="181" fontId="15" fillId="0" borderId="56" xfId="0" applyNumberFormat="1" applyFont="1" applyBorder="1" applyAlignment="1">
      <alignment vertical="center" shrinkToFit="1"/>
    </xf>
    <xf numFmtId="182" fontId="15" fillId="0" borderId="56" xfId="0" applyNumberFormat="1" applyFont="1" applyBorder="1" applyAlignment="1">
      <alignment vertical="center" shrinkToFit="1"/>
    </xf>
    <xf numFmtId="183" fontId="15" fillId="2" borderId="56" xfId="0" applyNumberFormat="1" applyFont="1" applyFill="1" applyBorder="1" applyAlignment="1">
      <alignment vertical="center" shrinkToFit="1"/>
    </xf>
    <xf numFmtId="184" fontId="15" fillId="2" borderId="56" xfId="0" applyNumberFormat="1" applyFont="1" applyFill="1" applyBorder="1" applyAlignment="1">
      <alignment vertical="center" shrinkToFit="1"/>
    </xf>
    <xf numFmtId="0" fontId="15" fillId="0" borderId="63" xfId="0" applyFont="1" applyBorder="1" applyAlignment="1">
      <alignment horizontal="left" vertical="center" shrinkToFit="1"/>
    </xf>
    <xf numFmtId="180" fontId="15" fillId="0" borderId="63" xfId="0" applyNumberFormat="1" applyFont="1" applyBorder="1" applyAlignment="1">
      <alignment vertical="center" shrinkToFit="1"/>
    </xf>
    <xf numFmtId="181" fontId="15" fillId="0" borderId="63" xfId="0" applyNumberFormat="1" applyFont="1" applyBorder="1" applyAlignment="1">
      <alignment vertical="center" shrinkToFit="1"/>
    </xf>
    <xf numFmtId="182" fontId="15" fillId="0" borderId="63" xfId="0" applyNumberFormat="1" applyFont="1" applyBorder="1" applyAlignment="1">
      <alignment vertical="center" shrinkToFit="1"/>
    </xf>
    <xf numFmtId="183" fontId="15" fillId="2" borderId="63" xfId="0" applyNumberFormat="1" applyFont="1" applyFill="1" applyBorder="1" applyAlignment="1">
      <alignment vertical="center" shrinkToFit="1"/>
    </xf>
    <xf numFmtId="184" fontId="15" fillId="2" borderId="63" xfId="0" applyNumberFormat="1" applyFont="1" applyFill="1" applyBorder="1" applyAlignment="1">
      <alignment vertical="center" shrinkToFit="1"/>
    </xf>
    <xf numFmtId="0" fontId="15" fillId="0" borderId="69" xfId="0" applyFont="1" applyBorder="1" applyAlignment="1">
      <alignment horizontal="left" vertical="center" shrinkToFit="1"/>
    </xf>
    <xf numFmtId="180" fontId="15" fillId="0" borderId="69" xfId="0" applyNumberFormat="1" applyFont="1" applyBorder="1" applyAlignment="1">
      <alignment vertical="center" shrinkToFit="1"/>
    </xf>
    <xf numFmtId="181" fontId="15" fillId="0" borderId="69" xfId="0" applyNumberFormat="1" applyFont="1" applyBorder="1" applyAlignment="1">
      <alignment vertical="center" shrinkToFit="1"/>
    </xf>
    <xf numFmtId="182" fontId="15" fillId="0" borderId="69" xfId="0" applyNumberFormat="1" applyFont="1" applyBorder="1" applyAlignment="1">
      <alignment vertical="center" shrinkToFit="1"/>
    </xf>
    <xf numFmtId="183" fontId="15" fillId="2" borderId="69" xfId="0" applyNumberFormat="1" applyFont="1" applyFill="1" applyBorder="1" applyAlignment="1">
      <alignment vertical="center" shrinkToFit="1"/>
    </xf>
    <xf numFmtId="184" fontId="15" fillId="2" borderId="69" xfId="0" applyNumberFormat="1" applyFont="1" applyFill="1" applyBorder="1" applyAlignment="1">
      <alignment vertical="center" shrinkToFit="1"/>
    </xf>
    <xf numFmtId="183" fontId="15" fillId="2" borderId="18" xfId="0" applyNumberFormat="1" applyFont="1" applyFill="1" applyBorder="1" applyAlignment="1">
      <alignment vertical="center" shrinkToFit="1"/>
    </xf>
    <xf numFmtId="184" fontId="15" fillId="2" borderId="18" xfId="0" applyNumberFormat="1" applyFont="1" applyFill="1" applyBorder="1" applyAlignment="1">
      <alignment vertical="center" shrinkToFit="1"/>
    </xf>
    <xf numFmtId="181" fontId="15" fillId="0" borderId="1" xfId="0" applyNumberFormat="1" applyFont="1" applyBorder="1" applyAlignment="1">
      <alignment vertical="center" shrinkToFit="1"/>
    </xf>
    <xf numFmtId="182" fontId="15" fillId="0" borderId="1" xfId="0" applyNumberFormat="1" applyFont="1" applyBorder="1" applyAlignment="1">
      <alignment vertical="center" shrinkToFit="1"/>
    </xf>
    <xf numFmtId="183" fontId="15" fillId="2" borderId="1" xfId="0" applyNumberFormat="1" applyFont="1" applyFill="1" applyBorder="1" applyAlignment="1">
      <alignment vertical="center" shrinkToFit="1"/>
    </xf>
    <xf numFmtId="184" fontId="15" fillId="2" borderId="1" xfId="0" applyNumberFormat="1" applyFont="1" applyFill="1" applyBorder="1" applyAlignment="1">
      <alignment vertical="center" shrinkToFit="1"/>
    </xf>
    <xf numFmtId="177" fontId="31" fillId="2" borderId="1" xfId="0" applyNumberFormat="1" applyFont="1" applyFill="1" applyBorder="1">
      <alignment vertical="center"/>
    </xf>
    <xf numFmtId="41" fontId="15" fillId="0" borderId="0" xfId="0" applyNumberFormat="1" applyFont="1" applyAlignment="1">
      <alignment horizontal="center" vertical="center"/>
    </xf>
    <xf numFmtId="0" fontId="15" fillId="0" borderId="0" xfId="0" applyFont="1" applyAlignment="1">
      <alignment horizontal="center" vertical="center" shrinkToFit="1"/>
    </xf>
    <xf numFmtId="181" fontId="15" fillId="0" borderId="0" xfId="0" applyNumberFormat="1" applyFont="1" applyAlignment="1">
      <alignment vertical="center" shrinkToFit="1"/>
    </xf>
    <xf numFmtId="182" fontId="15" fillId="0" borderId="0" xfId="0" applyNumberFormat="1" applyFont="1" applyAlignment="1">
      <alignment vertical="center" shrinkToFit="1"/>
    </xf>
    <xf numFmtId="184" fontId="15" fillId="0" borderId="0" xfId="0" applyNumberFormat="1" applyFont="1" applyAlignment="1">
      <alignment vertical="center" shrinkToFit="1"/>
    </xf>
    <xf numFmtId="0" fontId="31" fillId="0" borderId="0" xfId="0" applyFont="1" applyAlignment="1" applyProtection="1">
      <alignment vertical="center" shrinkToFit="1"/>
      <protection locked="0"/>
    </xf>
    <xf numFmtId="0" fontId="15" fillId="0" borderId="0" xfId="0" applyFont="1" applyAlignment="1">
      <alignment horizontal="right" vertical="center"/>
    </xf>
    <xf numFmtId="0" fontId="15" fillId="0" borderId="19" xfId="0" applyFont="1" applyBorder="1">
      <alignment vertical="center"/>
    </xf>
    <xf numFmtId="0" fontId="15" fillId="0" borderId="10" xfId="0" applyFont="1" applyBorder="1">
      <alignment vertical="center"/>
    </xf>
    <xf numFmtId="0" fontId="15" fillId="0" borderId="5" xfId="0" applyFont="1" applyBorder="1">
      <alignment vertical="center"/>
    </xf>
    <xf numFmtId="0" fontId="29" fillId="0" borderId="5" xfId="0" applyFont="1" applyBorder="1">
      <alignment vertical="center"/>
    </xf>
    <xf numFmtId="0" fontId="15" fillId="0" borderId="27" xfId="0" applyFont="1" applyBorder="1">
      <alignment vertical="center"/>
    </xf>
    <xf numFmtId="0" fontId="15" fillId="0" borderId="12" xfId="0" applyFont="1" applyBorder="1">
      <alignment vertical="center"/>
    </xf>
    <xf numFmtId="177" fontId="39" fillId="0" borderId="0" xfId="0" applyNumberFormat="1" applyFont="1">
      <alignment vertical="center"/>
    </xf>
    <xf numFmtId="183" fontId="0" fillId="2" borderId="1" xfId="0" applyNumberFormat="1" applyFill="1" applyBorder="1" applyAlignment="1">
      <alignment vertical="center" shrinkToFit="1"/>
    </xf>
    <xf numFmtId="181" fontId="15" fillId="0" borderId="0" xfId="0" applyNumberFormat="1" applyFont="1" applyAlignment="1">
      <alignment horizontal="right" vertical="center" shrinkToFit="1"/>
    </xf>
    <xf numFmtId="0" fontId="0" fillId="7" borderId="11" xfId="0" applyFill="1" applyBorder="1" applyAlignment="1">
      <alignment horizontal="center" vertical="center" wrapText="1"/>
    </xf>
    <xf numFmtId="38" fontId="45" fillId="3" borderId="14" xfId="33" applyFont="1" applyFill="1" applyBorder="1" applyAlignment="1" applyProtection="1">
      <alignment vertical="center" wrapText="1" shrinkToFit="1"/>
    </xf>
    <xf numFmtId="38" fontId="45" fillId="3" borderId="13" xfId="33" applyFont="1" applyFill="1" applyBorder="1" applyAlignment="1" applyProtection="1">
      <alignment vertical="center" shrinkToFit="1"/>
    </xf>
    <xf numFmtId="38" fontId="45" fillId="3" borderId="17" xfId="33" applyFont="1" applyFill="1" applyBorder="1" applyAlignment="1" applyProtection="1">
      <alignment vertical="center" shrinkToFit="1"/>
    </xf>
    <xf numFmtId="38" fontId="48" fillId="3" borderId="87" xfId="33" applyFont="1" applyFill="1" applyBorder="1" applyAlignment="1" applyProtection="1">
      <alignment vertical="center"/>
    </xf>
    <xf numFmtId="38" fontId="48" fillId="3" borderId="20" xfId="33" applyFont="1" applyFill="1" applyBorder="1" applyAlignment="1" applyProtection="1">
      <alignment vertical="center"/>
    </xf>
    <xf numFmtId="38" fontId="48" fillId="3" borderId="21" xfId="33" applyFont="1" applyFill="1" applyBorder="1" applyAlignment="1" applyProtection="1">
      <alignment vertical="center"/>
    </xf>
    <xf numFmtId="38" fontId="48" fillId="0" borderId="73" xfId="0" applyNumberFormat="1" applyFont="1" applyBorder="1" applyProtection="1">
      <alignment vertical="center"/>
      <protection locked="0"/>
    </xf>
    <xf numFmtId="38" fontId="48" fillId="0" borderId="74" xfId="0" applyNumberFormat="1" applyFont="1" applyBorder="1" applyProtection="1">
      <alignment vertical="center"/>
      <protection locked="0"/>
    </xf>
    <xf numFmtId="38" fontId="48" fillId="3" borderId="25" xfId="33" applyFont="1" applyFill="1" applyBorder="1">
      <alignment vertical="center"/>
    </xf>
    <xf numFmtId="38" fontId="48" fillId="0" borderId="22" xfId="33" applyFont="1" applyFill="1" applyBorder="1" applyAlignment="1">
      <alignment vertical="center" shrinkToFit="1"/>
    </xf>
    <xf numFmtId="38" fontId="48" fillId="0" borderId="22" xfId="33" applyFont="1" applyFill="1" applyBorder="1" applyAlignment="1">
      <alignment vertical="center" wrapText="1" shrinkToFit="1"/>
    </xf>
    <xf numFmtId="38" fontId="48" fillId="0" borderId="25" xfId="33" applyFont="1" applyFill="1" applyBorder="1" applyProtection="1">
      <alignment vertical="center"/>
      <protection locked="0"/>
    </xf>
    <xf numFmtId="0" fontId="36" fillId="0" borderId="80" xfId="0" applyFont="1" applyBorder="1" applyAlignment="1">
      <alignment horizontal="center" vertical="center"/>
    </xf>
    <xf numFmtId="0" fontId="34" fillId="0" borderId="0" xfId="0" applyFont="1" applyAlignment="1">
      <alignment horizontal="center" vertical="center"/>
    </xf>
    <xf numFmtId="0" fontId="65" fillId="0" borderId="0" xfId="0" applyFont="1" applyAlignment="1">
      <alignment horizontal="left" vertical="center"/>
    </xf>
    <xf numFmtId="0" fontId="45" fillId="11" borderId="1" xfId="0" applyFont="1" applyFill="1" applyBorder="1" applyAlignment="1">
      <alignment horizontal="center" vertical="center" wrapText="1" shrinkToFit="1"/>
    </xf>
    <xf numFmtId="38" fontId="48" fillId="11" borderId="75" xfId="33" applyFont="1" applyFill="1" applyBorder="1" applyAlignment="1">
      <alignment horizontal="right" vertical="center"/>
    </xf>
    <xf numFmtId="0" fontId="64" fillId="0" borderId="0" xfId="0" applyFont="1" applyProtection="1">
      <alignment vertical="center"/>
      <protection locked="0"/>
    </xf>
    <xf numFmtId="0" fontId="45" fillId="0" borderId="4" xfId="0" applyFont="1" applyBorder="1" applyAlignment="1">
      <alignment horizontal="center" vertical="center" wrapText="1" shrinkToFit="1"/>
    </xf>
    <xf numFmtId="0" fontId="45" fillId="11" borderId="14" xfId="0" applyFont="1" applyFill="1" applyBorder="1" applyAlignment="1">
      <alignment horizontal="center" vertical="center" wrapText="1" shrinkToFit="1"/>
    </xf>
    <xf numFmtId="0" fontId="45" fillId="0" borderId="81" xfId="0" applyFont="1" applyBorder="1" applyAlignment="1">
      <alignment horizontal="center" vertical="center" shrinkToFit="1"/>
    </xf>
    <xf numFmtId="0" fontId="45" fillId="0" borderId="92" xfId="0" applyFont="1" applyBorder="1" applyAlignment="1">
      <alignment horizontal="center" vertical="center" shrinkToFit="1"/>
    </xf>
    <xf numFmtId="0" fontId="18" fillId="0" borderId="0" xfId="9" applyFont="1" applyAlignment="1" applyProtection="1">
      <alignment vertical="center" wrapText="1"/>
      <protection locked="0"/>
    </xf>
    <xf numFmtId="0" fontId="64" fillId="0" borderId="0" xfId="0" applyFont="1" applyAlignment="1">
      <alignment horizontal="center" vertical="center" wrapText="1"/>
    </xf>
    <xf numFmtId="38" fontId="48" fillId="0" borderId="4" xfId="33" applyFont="1" applyFill="1" applyBorder="1" applyAlignment="1">
      <alignment horizontal="center" vertical="center"/>
    </xf>
    <xf numFmtId="38" fontId="48" fillId="0" borderId="3" xfId="33" applyFont="1" applyFill="1" applyBorder="1" applyAlignment="1">
      <alignment horizontal="center" vertical="center"/>
    </xf>
    <xf numFmtId="0" fontId="0" fillId="0" borderId="0" xfId="0" applyAlignment="1">
      <alignment horizontal="center" vertical="center" wrapText="1"/>
    </xf>
    <xf numFmtId="0" fontId="15" fillId="0" borderId="18" xfId="0" applyFont="1" applyBorder="1" applyAlignment="1">
      <alignment horizontal="center" vertical="center" shrinkToFit="1"/>
    </xf>
    <xf numFmtId="0" fontId="15" fillId="0" borderId="14" xfId="0" applyFont="1" applyBorder="1" applyAlignment="1">
      <alignment horizontal="center" vertical="center" shrinkToFit="1"/>
    </xf>
    <xf numFmtId="181" fontId="15" fillId="2" borderId="60" xfId="0" applyNumberFormat="1" applyFont="1" applyFill="1" applyBorder="1" applyAlignment="1">
      <alignment horizontal="right" vertical="center" shrinkToFit="1"/>
    </xf>
    <xf numFmtId="181" fontId="15" fillId="2" borderId="61" xfId="0" applyNumberFormat="1" applyFont="1" applyFill="1" applyBorder="1" applyAlignment="1">
      <alignment horizontal="right" vertical="center" shrinkToFit="1"/>
    </xf>
    <xf numFmtId="181" fontId="15" fillId="2" borderId="62" xfId="0" applyNumberFormat="1" applyFont="1" applyFill="1" applyBorder="1" applyAlignment="1">
      <alignment horizontal="right" vertical="center" shrinkToFit="1"/>
    </xf>
    <xf numFmtId="181" fontId="15" fillId="2" borderId="57" xfId="0" applyNumberFormat="1" applyFont="1" applyFill="1" applyBorder="1" applyAlignment="1">
      <alignment horizontal="right" vertical="center" shrinkToFit="1"/>
    </xf>
    <xf numFmtId="181" fontId="15" fillId="2" borderId="58" xfId="0" applyNumberFormat="1" applyFont="1" applyFill="1" applyBorder="1" applyAlignment="1">
      <alignment horizontal="right" vertical="center" shrinkToFit="1"/>
    </xf>
    <xf numFmtId="181" fontId="15" fillId="2" borderId="59" xfId="0" applyNumberFormat="1" applyFont="1" applyFill="1" applyBorder="1" applyAlignment="1">
      <alignment horizontal="right" vertical="center" shrinkToFit="1"/>
    </xf>
    <xf numFmtId="0" fontId="15" fillId="7" borderId="4" xfId="0" applyFont="1" applyFill="1" applyBorder="1" applyAlignment="1">
      <alignment horizontal="center" vertical="center" shrinkToFit="1"/>
    </xf>
    <xf numFmtId="0" fontId="15" fillId="7" borderId="6" xfId="0" applyFont="1" applyFill="1" applyBorder="1" applyAlignment="1">
      <alignment horizontal="center" vertical="center" shrinkToFit="1"/>
    </xf>
    <xf numFmtId="181" fontId="15" fillId="2" borderId="4" xfId="0" applyNumberFormat="1" applyFont="1" applyFill="1" applyBorder="1" applyAlignment="1">
      <alignment horizontal="right" vertical="center" shrinkToFit="1"/>
    </xf>
    <xf numFmtId="181" fontId="15" fillId="2" borderId="6" xfId="0" applyNumberFormat="1" applyFont="1" applyFill="1" applyBorder="1" applyAlignment="1">
      <alignment horizontal="right" vertical="center" shrinkToFit="1"/>
    </xf>
    <xf numFmtId="181" fontId="15" fillId="2" borderId="3" xfId="0" applyNumberFormat="1" applyFont="1" applyFill="1" applyBorder="1" applyAlignment="1">
      <alignment horizontal="right" vertical="center" shrinkToFit="1"/>
    </xf>
    <xf numFmtId="0" fontId="15" fillId="0" borderId="11" xfId="0" applyFont="1" applyBorder="1" applyAlignment="1">
      <alignment horizontal="center" vertical="center" shrinkToFit="1"/>
    </xf>
    <xf numFmtId="181" fontId="15" fillId="2" borderId="53" xfId="0" applyNumberFormat="1" applyFont="1" applyFill="1" applyBorder="1" applyAlignment="1">
      <alignment horizontal="right" vertical="center" shrinkToFit="1"/>
    </xf>
    <xf numFmtId="181" fontId="15" fillId="2" borderId="54" xfId="0" applyNumberFormat="1" applyFont="1" applyFill="1" applyBorder="1" applyAlignment="1">
      <alignment horizontal="right" vertical="center" shrinkToFit="1"/>
    </xf>
    <xf numFmtId="181" fontId="15" fillId="2" borderId="55" xfId="0" applyNumberFormat="1" applyFont="1" applyFill="1" applyBorder="1" applyAlignment="1">
      <alignment horizontal="right" vertical="center" shrinkToFit="1"/>
    </xf>
    <xf numFmtId="181" fontId="15" fillId="2" borderId="70" xfId="0" applyNumberFormat="1" applyFont="1" applyFill="1" applyBorder="1" applyAlignment="1">
      <alignment horizontal="right" vertical="center" shrinkToFit="1"/>
    </xf>
    <xf numFmtId="181" fontId="15" fillId="2" borderId="71" xfId="0" applyNumberFormat="1" applyFont="1" applyFill="1" applyBorder="1" applyAlignment="1">
      <alignment horizontal="right" vertical="center" shrinkToFit="1"/>
    </xf>
    <xf numFmtId="181" fontId="15" fillId="2" borderId="72" xfId="0" applyNumberFormat="1" applyFont="1" applyFill="1" applyBorder="1" applyAlignment="1">
      <alignment horizontal="right" vertical="center" shrinkToFit="1"/>
    </xf>
    <xf numFmtId="0" fontId="25" fillId="7" borderId="11" xfId="0" applyFont="1" applyFill="1" applyBorder="1" applyAlignment="1">
      <alignment horizontal="center" vertical="center" wrapText="1"/>
    </xf>
    <xf numFmtId="0" fontId="29" fillId="7" borderId="4" xfId="0" applyFont="1" applyFill="1" applyBorder="1" applyAlignment="1">
      <alignment horizontal="center" vertical="center" wrapText="1"/>
    </xf>
    <xf numFmtId="0" fontId="29" fillId="7" borderId="6" xfId="0" applyFont="1" applyFill="1" applyBorder="1" applyAlignment="1">
      <alignment horizontal="center" vertical="center" wrapText="1"/>
    </xf>
    <xf numFmtId="0" fontId="29" fillId="7" borderId="3"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27"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30" fillId="7" borderId="11" xfId="0" applyFont="1" applyFill="1" applyBorder="1" applyAlignment="1">
      <alignment horizontal="center" vertical="center" wrapText="1"/>
    </xf>
    <xf numFmtId="0" fontId="41" fillId="7" borderId="18" xfId="0" applyFont="1" applyFill="1" applyBorder="1" applyAlignment="1">
      <alignment horizontal="center" vertical="center" wrapText="1"/>
    </xf>
    <xf numFmtId="0" fontId="0" fillId="5" borderId="0" xfId="0" applyFill="1" applyAlignment="1" applyProtection="1">
      <alignment horizontal="left" vertical="center"/>
      <protection locked="0"/>
    </xf>
    <xf numFmtId="0" fontId="0" fillId="5" borderId="49" xfId="0" applyFill="1" applyBorder="1" applyAlignment="1">
      <alignment horizontal="left" vertical="center" shrinkToFit="1"/>
    </xf>
    <xf numFmtId="0" fontId="0" fillId="5" borderId="30" xfId="0" applyFill="1" applyBorder="1" applyAlignment="1">
      <alignment horizontal="left" vertical="center" shrinkToFit="1"/>
    </xf>
    <xf numFmtId="0" fontId="0" fillId="5" borderId="29" xfId="0" applyFill="1" applyBorder="1" applyAlignment="1">
      <alignment horizontal="left" vertical="center" shrinkToFit="1"/>
    </xf>
    <xf numFmtId="179" fontId="35" fillId="0" borderId="48" xfId="0" applyNumberFormat="1" applyFont="1" applyBorder="1" applyAlignment="1">
      <alignment horizontal="center" vertical="center"/>
    </xf>
    <xf numFmtId="179" fontId="35" fillId="0" borderId="32" xfId="0" applyNumberFormat="1" applyFont="1" applyBorder="1" applyAlignment="1">
      <alignment horizontal="center" vertical="center"/>
    </xf>
    <xf numFmtId="179" fontId="35" fillId="0" borderId="31" xfId="0" applyNumberFormat="1" applyFont="1" applyBorder="1" applyAlignment="1">
      <alignment horizontal="center" vertical="center"/>
    </xf>
    <xf numFmtId="0" fontId="15" fillId="5" borderId="49" xfId="0" applyFont="1" applyFill="1" applyBorder="1" applyAlignment="1">
      <alignment horizontal="left" vertical="center" shrinkToFit="1"/>
    </xf>
    <xf numFmtId="0" fontId="15" fillId="5" borderId="30" xfId="0" applyFont="1" applyFill="1" applyBorder="1" applyAlignment="1">
      <alignment horizontal="left" vertical="center" shrinkToFit="1"/>
    </xf>
    <xf numFmtId="0" fontId="15" fillId="5" borderId="29" xfId="0" applyFont="1" applyFill="1" applyBorder="1" applyAlignment="1">
      <alignment horizontal="left" vertical="center" shrinkToFit="1"/>
    </xf>
    <xf numFmtId="178" fontId="15" fillId="0" borderId="47" xfId="0" applyNumberFormat="1" applyFont="1" applyBorder="1" applyAlignment="1">
      <alignment horizontal="center" vertical="center" shrinkToFit="1"/>
    </xf>
    <xf numFmtId="178" fontId="15" fillId="0" borderId="50" xfId="0" applyNumberFormat="1" applyFont="1" applyBorder="1" applyAlignment="1">
      <alignment horizontal="center" vertical="center" shrinkToFit="1"/>
    </xf>
    <xf numFmtId="178" fontId="15" fillId="0" borderId="46" xfId="0" applyNumberFormat="1" applyFont="1" applyBorder="1" applyAlignment="1">
      <alignment horizontal="center" vertical="center" shrinkToFit="1"/>
    </xf>
    <xf numFmtId="0" fontId="29" fillId="0" borderId="0" xfId="0" applyFont="1" applyAlignment="1" applyProtection="1">
      <alignment horizontal="left" vertical="center" wrapText="1" shrinkToFit="1"/>
      <protection locked="0"/>
    </xf>
    <xf numFmtId="0" fontId="29" fillId="0" borderId="0" xfId="0" applyFont="1" applyAlignment="1" applyProtection="1">
      <alignment horizontal="left" vertical="center" shrinkToFit="1"/>
      <protection locked="0"/>
    </xf>
    <xf numFmtId="0" fontId="32" fillId="0" borderId="48" xfId="0" applyFont="1" applyBorder="1" applyAlignment="1">
      <alignment horizontal="center" vertical="center"/>
    </xf>
    <xf numFmtId="0" fontId="32" fillId="0" borderId="32" xfId="0" applyFont="1" applyBorder="1" applyAlignment="1">
      <alignment horizontal="center" vertical="center"/>
    </xf>
    <xf numFmtId="0" fontId="32" fillId="0" borderId="31" xfId="0" applyFont="1" applyBorder="1" applyAlignment="1">
      <alignment horizontal="center" vertical="center"/>
    </xf>
    <xf numFmtId="0" fontId="35" fillId="0" borderId="2" xfId="0" applyFont="1" applyBorder="1" applyAlignment="1">
      <alignment horizontal="center" vertical="center"/>
    </xf>
    <xf numFmtId="0" fontId="42" fillId="5" borderId="64" xfId="0" applyFont="1" applyFill="1" applyBorder="1" applyAlignment="1">
      <alignment horizontal="center" vertical="center"/>
    </xf>
    <xf numFmtId="0" fontId="30" fillId="5" borderId="65" xfId="0" applyFont="1" applyFill="1" applyBorder="1" applyAlignment="1">
      <alignment horizontal="center" vertical="center"/>
    </xf>
    <xf numFmtId="0" fontId="15" fillId="5" borderId="48" xfId="0" applyFont="1" applyFill="1" applyBorder="1" applyAlignment="1">
      <alignment horizontal="center" vertical="center"/>
    </xf>
    <xf numFmtId="0" fontId="15" fillId="5" borderId="66" xfId="0" applyFont="1" applyFill="1" applyBorder="1" applyAlignment="1">
      <alignment horizontal="center" vertical="center"/>
    </xf>
    <xf numFmtId="0" fontId="42" fillId="5" borderId="49" xfId="0" applyFont="1" applyFill="1" applyBorder="1" applyAlignment="1">
      <alignment horizontal="center" vertical="center"/>
    </xf>
    <xf numFmtId="0" fontId="30" fillId="5" borderId="67" xfId="0" applyFont="1" applyFill="1" applyBorder="1" applyAlignment="1">
      <alignment horizontal="center" vertical="center"/>
    </xf>
    <xf numFmtId="0" fontId="15" fillId="5" borderId="68"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 xfId="0" applyFont="1" applyFill="1" applyBorder="1" applyAlignment="1">
      <alignment horizontal="left" vertical="center" shrinkToFit="1"/>
    </xf>
    <xf numFmtId="0" fontId="15" fillId="5" borderId="0" xfId="0" applyFont="1" applyFill="1" applyAlignment="1">
      <alignment horizontal="left" vertical="center" shrinkToFit="1"/>
    </xf>
    <xf numFmtId="0" fontId="15" fillId="5" borderId="9" xfId="0" applyFont="1" applyFill="1" applyBorder="1" applyAlignment="1">
      <alignment horizontal="left" vertical="center" shrinkToFit="1"/>
    </xf>
    <xf numFmtId="0" fontId="26" fillId="0" borderId="1" xfId="9" applyFont="1" applyBorder="1" applyAlignment="1" applyProtection="1">
      <alignment horizontal="left" vertical="top" wrapText="1"/>
      <protection locked="0"/>
    </xf>
    <xf numFmtId="0" fontId="30" fillId="0" borderId="1" xfId="9" applyFont="1" applyBorder="1" applyAlignment="1" applyProtection="1">
      <alignment horizontal="left" vertical="top" wrapText="1"/>
      <protection locked="0"/>
    </xf>
    <xf numFmtId="0" fontId="18" fillId="0" borderId="1" xfId="9" applyFont="1" applyBorder="1" applyAlignment="1" applyProtection="1">
      <alignment vertical="center"/>
      <protection locked="0"/>
    </xf>
    <xf numFmtId="0" fontId="22" fillId="4" borderId="1" xfId="9" applyFont="1" applyFill="1" applyBorder="1" applyAlignment="1" applyProtection="1">
      <alignment horizontal="center" vertical="center" wrapText="1" shrinkToFit="1"/>
      <protection locked="0"/>
    </xf>
    <xf numFmtId="0" fontId="22" fillId="4" borderId="1" xfId="9" applyFont="1" applyFill="1" applyBorder="1" applyAlignment="1" applyProtection="1">
      <alignment horizontal="center" vertical="center" shrinkToFit="1"/>
      <protection locked="0"/>
    </xf>
    <xf numFmtId="0" fontId="22" fillId="4" borderId="4" xfId="9" applyFont="1" applyFill="1" applyBorder="1" applyAlignment="1" applyProtection="1">
      <alignment horizontal="center" vertical="center" wrapText="1" shrinkToFit="1"/>
      <protection locked="0"/>
    </xf>
    <xf numFmtId="0" fontId="22" fillId="4" borderId="3" xfId="9" applyFont="1" applyFill="1" applyBorder="1" applyAlignment="1" applyProtection="1">
      <alignment horizontal="center" vertical="center" shrinkToFit="1"/>
      <protection locked="0"/>
    </xf>
    <xf numFmtId="41" fontId="18" fillId="2" borderId="1" xfId="11" applyNumberFormat="1" applyFont="1" applyFill="1" applyBorder="1" applyAlignment="1" applyProtection="1">
      <alignment vertical="center"/>
    </xf>
    <xf numFmtId="6" fontId="18" fillId="2" borderId="1" xfId="11" applyFont="1" applyFill="1" applyBorder="1" applyAlignment="1" applyProtection="1">
      <alignment vertical="center"/>
    </xf>
    <xf numFmtId="41" fontId="18" fillId="2" borderId="4" xfId="11" applyNumberFormat="1" applyFont="1" applyFill="1" applyBorder="1" applyAlignment="1" applyProtection="1">
      <alignment vertical="center"/>
      <protection locked="0"/>
    </xf>
    <xf numFmtId="6" fontId="18" fillId="2" borderId="3" xfId="11" applyFont="1" applyFill="1" applyBorder="1" applyAlignment="1" applyProtection="1">
      <alignment vertical="center"/>
      <protection locked="0"/>
    </xf>
    <xf numFmtId="38" fontId="18" fillId="0" borderId="4" xfId="11" applyNumberFormat="1" applyFont="1" applyBorder="1" applyAlignment="1" applyProtection="1">
      <alignment vertical="center" shrinkToFit="1"/>
      <protection locked="0"/>
    </xf>
    <xf numFmtId="38" fontId="18" fillId="0" borderId="3" xfId="11" applyNumberFormat="1" applyFont="1" applyBorder="1" applyAlignment="1" applyProtection="1">
      <alignment vertical="center" shrinkToFit="1"/>
      <protection locked="0"/>
    </xf>
    <xf numFmtId="0" fontId="31" fillId="4" borderId="1" xfId="9" applyFont="1" applyFill="1" applyBorder="1" applyAlignment="1" applyProtection="1">
      <alignment horizontal="center" vertical="center"/>
      <protection locked="0"/>
    </xf>
    <xf numFmtId="0" fontId="31" fillId="4" borderId="1" xfId="9" applyFont="1" applyFill="1" applyBorder="1" applyAlignment="1" applyProtection="1">
      <alignment horizontal="center" vertical="center" shrinkToFit="1"/>
      <protection locked="0"/>
    </xf>
    <xf numFmtId="0" fontId="29" fillId="0" borderId="0" xfId="9" applyFont="1" applyAlignment="1" applyProtection="1">
      <alignment vertical="center"/>
      <protection locked="0"/>
    </xf>
    <xf numFmtId="0" fontId="36" fillId="0" borderId="0" xfId="35" applyFont="1" applyAlignment="1" applyProtection="1">
      <alignment horizontal="center" vertical="center" shrinkToFit="1"/>
      <protection locked="0"/>
    </xf>
    <xf numFmtId="0" fontId="35" fillId="0" borderId="2" xfId="35" applyFont="1" applyBorder="1" applyAlignment="1" applyProtection="1">
      <alignment horizontal="center" vertical="center"/>
      <protection locked="0"/>
    </xf>
    <xf numFmtId="0" fontId="21" fillId="0" borderId="44" xfId="9" applyFont="1" applyBorder="1" applyAlignment="1">
      <alignment horizontal="left" vertical="top" shrinkToFit="1"/>
    </xf>
    <xf numFmtId="0" fontId="21" fillId="0" borderId="16" xfId="9" applyFont="1" applyBorder="1" applyAlignment="1">
      <alignment horizontal="left" vertical="top" shrinkToFit="1"/>
    </xf>
    <xf numFmtId="0" fontId="34" fillId="0" borderId="43" xfId="9" applyFont="1" applyBorder="1" applyAlignment="1">
      <alignment horizontal="left" vertical="top" shrinkToFit="1"/>
    </xf>
    <xf numFmtId="0" fontId="21" fillId="0" borderId="13" xfId="9" applyFont="1" applyBorder="1" applyAlignment="1">
      <alignment horizontal="left" vertical="top" shrinkToFit="1"/>
    </xf>
    <xf numFmtId="0" fontId="21" fillId="0" borderId="2" xfId="9" applyFont="1" applyBorder="1" applyAlignment="1">
      <alignment horizontal="left" vertical="top" shrinkToFit="1"/>
    </xf>
    <xf numFmtId="0" fontId="34" fillId="0" borderId="33" xfId="9" applyFont="1" applyBorder="1" applyAlignment="1">
      <alignment horizontal="left" vertical="top" shrinkToFit="1"/>
    </xf>
    <xf numFmtId="176" fontId="19" fillId="0" borderId="4" xfId="9" applyNumberFormat="1" applyFont="1" applyBorder="1" applyAlignment="1">
      <alignment horizontal="center" vertical="center"/>
    </xf>
    <xf numFmtId="176" fontId="19" fillId="0" borderId="6" xfId="9" applyNumberFormat="1" applyFont="1" applyBorder="1" applyAlignment="1">
      <alignment horizontal="center" vertical="center"/>
    </xf>
    <xf numFmtId="178" fontId="19" fillId="0" borderId="6" xfId="9" applyNumberFormat="1" applyFont="1" applyBorder="1" applyAlignment="1">
      <alignment horizontal="left" vertical="center"/>
    </xf>
    <xf numFmtId="178" fontId="33" fillId="0" borderId="42" xfId="9" applyNumberFormat="1" applyFont="1" applyBorder="1" applyAlignment="1">
      <alignment horizontal="left" vertical="center"/>
    </xf>
    <xf numFmtId="176" fontId="19" fillId="0" borderId="20" xfId="9" applyNumberFormat="1" applyFont="1" applyBorder="1" applyAlignment="1">
      <alignment horizontal="center" vertical="center"/>
    </xf>
    <xf numFmtId="176" fontId="19" fillId="0" borderId="41" xfId="9" applyNumberFormat="1" applyFont="1" applyBorder="1" applyAlignment="1">
      <alignment horizontal="center" vertical="center"/>
    </xf>
    <xf numFmtId="178" fontId="19" fillId="0" borderId="41" xfId="9" applyNumberFormat="1" applyFont="1" applyBorder="1" applyAlignment="1">
      <alignment horizontal="left" vertical="center"/>
    </xf>
    <xf numFmtId="178" fontId="33" fillId="0" borderId="40" xfId="9" applyNumberFormat="1" applyFont="1" applyBorder="1" applyAlignment="1">
      <alignment horizontal="left" vertical="center"/>
    </xf>
    <xf numFmtId="0" fontId="20" fillId="0" borderId="0" xfId="9" applyFont="1" applyAlignment="1" applyProtection="1">
      <alignment horizontal="right" vertical="center" shrinkToFit="1"/>
      <protection locked="0"/>
    </xf>
    <xf numFmtId="41" fontId="20" fillId="2" borderId="0" xfId="11" applyNumberFormat="1" applyFont="1" applyFill="1" applyBorder="1" applyAlignment="1" applyProtection="1">
      <alignment horizontal="right" vertical="center"/>
    </xf>
    <xf numFmtId="6" fontId="20" fillId="2" borderId="0" xfId="11" applyFont="1" applyFill="1" applyBorder="1" applyAlignment="1" applyProtection="1">
      <alignment horizontal="right" vertical="center"/>
    </xf>
    <xf numFmtId="6" fontId="20" fillId="2" borderId="8" xfId="11" applyFont="1" applyFill="1" applyBorder="1" applyAlignment="1" applyProtection="1">
      <alignment horizontal="right" vertical="center"/>
    </xf>
    <xf numFmtId="0" fontId="27" fillId="0" borderId="0" xfId="9" applyFont="1" applyAlignment="1" applyProtection="1">
      <alignment horizontal="center" vertical="center"/>
      <protection locked="0"/>
    </xf>
    <xf numFmtId="0" fontId="32" fillId="0" borderId="0" xfId="9" applyFont="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22" fillId="4" borderId="1" xfId="9" applyFont="1" applyFill="1" applyBorder="1" applyAlignment="1" applyProtection="1">
      <alignment horizontal="center" vertical="center" wrapText="1"/>
      <protection locked="0"/>
    </xf>
    <xf numFmtId="0" fontId="22" fillId="4" borderId="1" xfId="9" applyFont="1" applyFill="1" applyBorder="1" applyAlignment="1" applyProtection="1">
      <alignment horizontal="center" vertical="center"/>
      <protection locked="0"/>
    </xf>
    <xf numFmtId="38" fontId="29" fillId="0" borderId="1" xfId="12" applyFont="1" applyBorder="1" applyAlignment="1" applyProtection="1">
      <alignment horizontal="right" vertical="center"/>
      <protection locked="0"/>
    </xf>
    <xf numFmtId="38" fontId="29" fillId="2" borderId="1" xfId="12" applyFont="1" applyFill="1" applyBorder="1" applyAlignment="1" applyProtection="1">
      <alignment horizontal="right" vertical="center"/>
      <protection locked="0"/>
    </xf>
    <xf numFmtId="41" fontId="29" fillId="2" borderId="4" xfId="11" applyNumberFormat="1" applyFont="1" applyFill="1" applyBorder="1" applyAlignment="1" applyProtection="1">
      <alignment horizontal="right" vertical="center"/>
    </xf>
    <xf numFmtId="41" fontId="29" fillId="2" borderId="6" xfId="11" applyNumberFormat="1" applyFont="1" applyFill="1" applyBorder="1" applyAlignment="1" applyProtection="1">
      <alignment horizontal="right" vertical="center"/>
    </xf>
    <xf numFmtId="41" fontId="29" fillId="2" borderId="3" xfId="11" applyNumberFormat="1" applyFont="1" applyFill="1" applyBorder="1" applyAlignment="1" applyProtection="1">
      <alignment horizontal="right" vertical="center"/>
    </xf>
    <xf numFmtId="0" fontId="53" fillId="0" borderId="0" xfId="9" applyFont="1" applyAlignment="1" applyProtection="1">
      <alignment horizontal="center" vertical="center"/>
      <protection locked="0"/>
    </xf>
    <xf numFmtId="0" fontId="48" fillId="0" borderId="93" xfId="0" applyFont="1" applyBorder="1" applyAlignment="1">
      <alignment horizontal="center" vertical="center"/>
    </xf>
    <xf numFmtId="0" fontId="48" fillId="0" borderId="84" xfId="0" applyFont="1" applyBorder="1" applyAlignment="1">
      <alignment horizontal="center" vertical="center"/>
    </xf>
    <xf numFmtId="0" fontId="48" fillId="0" borderId="85" xfId="0" applyFont="1" applyBorder="1" applyAlignment="1">
      <alignment horizontal="center" vertical="center"/>
    </xf>
    <xf numFmtId="0" fontId="49" fillId="0" borderId="0" xfId="0" applyFont="1" applyAlignment="1">
      <alignment horizontal="center" vertical="center" wrapText="1"/>
    </xf>
    <xf numFmtId="38" fontId="48" fillId="0" borderId="86" xfId="33" applyFont="1" applyFill="1" applyBorder="1" applyAlignment="1">
      <alignment horizontal="center" vertical="center"/>
    </xf>
    <xf numFmtId="38" fontId="48" fillId="0" borderId="23" xfId="33" applyFont="1" applyFill="1" applyBorder="1" applyAlignment="1">
      <alignment horizontal="center" vertical="center"/>
    </xf>
    <xf numFmtId="0" fontId="48" fillId="6" borderId="93" xfId="0" applyFont="1" applyFill="1" applyBorder="1" applyAlignment="1">
      <alignment horizontal="center" vertical="center" wrapText="1"/>
    </xf>
    <xf numFmtId="0" fontId="48" fillId="6" borderId="84" xfId="0" applyFont="1" applyFill="1" applyBorder="1" applyAlignment="1">
      <alignment horizontal="center" vertical="center" wrapText="1"/>
    </xf>
    <xf numFmtId="0" fontId="48" fillId="6" borderId="85" xfId="0" applyFont="1" applyFill="1" applyBorder="1" applyAlignment="1">
      <alignment horizontal="center" vertical="center" wrapText="1"/>
    </xf>
    <xf numFmtId="0" fontId="45" fillId="0" borderId="82" xfId="0" applyFont="1" applyBorder="1" applyAlignment="1">
      <alignment horizontal="center" vertical="center" wrapText="1"/>
    </xf>
    <xf numFmtId="0" fontId="45" fillId="0" borderId="94" xfId="0" applyFont="1" applyBorder="1" applyAlignment="1">
      <alignment horizontal="center" vertical="center" wrapText="1"/>
    </xf>
    <xf numFmtId="0" fontId="29" fillId="0" borderId="1" xfId="0" applyFont="1" applyBorder="1" applyAlignment="1">
      <alignment horizontal="left" vertical="top" wrapText="1"/>
    </xf>
    <xf numFmtId="0" fontId="15" fillId="0" borderId="0" xfId="0" applyFont="1" applyAlignment="1">
      <alignment horizontal="center" vertical="center"/>
    </xf>
    <xf numFmtId="0" fontId="60" fillId="7" borderId="18"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4" xfId="0" applyFont="1" applyFill="1" applyBorder="1" applyAlignment="1">
      <alignment horizontal="center" vertical="center" wrapText="1"/>
    </xf>
    <xf numFmtId="0" fontId="15" fillId="0" borderId="13" xfId="0" applyFont="1" applyBorder="1" applyAlignment="1">
      <alignment horizontal="left" vertical="center"/>
    </xf>
    <xf numFmtId="0" fontId="15" fillId="0" borderId="2" xfId="0" applyFont="1" applyBorder="1" applyAlignment="1">
      <alignment horizontal="left" vertical="center"/>
    </xf>
    <xf numFmtId="0" fontId="15" fillId="0" borderId="24" xfId="0" applyFont="1" applyBorder="1" applyAlignment="1">
      <alignment horizontal="left" vertical="center"/>
    </xf>
    <xf numFmtId="178" fontId="31" fillId="0" borderId="50" xfId="0" applyNumberFormat="1" applyFont="1" applyBorder="1" applyAlignment="1">
      <alignment horizontal="center" vertical="center"/>
    </xf>
    <xf numFmtId="178" fontId="31" fillId="0" borderId="51" xfId="0" applyNumberFormat="1" applyFont="1" applyBorder="1" applyAlignment="1">
      <alignment horizontal="center" vertical="center"/>
    </xf>
    <xf numFmtId="0" fontId="16" fillId="0" borderId="0" xfId="0" applyFont="1" applyAlignment="1" applyProtection="1">
      <alignment horizontal="left" vertical="center" wrapText="1" shrinkToFit="1"/>
      <protection locked="0"/>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3" xfId="0" applyFont="1" applyBorder="1" applyAlignment="1">
      <alignment horizontal="center" vertical="center"/>
    </xf>
    <xf numFmtId="0" fontId="15" fillId="0" borderId="10" xfId="0" applyFont="1" applyBorder="1" applyAlignment="1">
      <alignment horizontal="center" vertical="center"/>
    </xf>
    <xf numFmtId="0" fontId="15" fillId="0" borderId="5" xfId="0" applyFont="1" applyBorder="1" applyAlignment="1">
      <alignment horizontal="center" vertical="center"/>
    </xf>
    <xf numFmtId="0" fontId="15" fillId="0" borderId="27" xfId="0" applyFont="1" applyBorder="1" applyAlignment="1">
      <alignment horizontal="center" vertical="center"/>
    </xf>
    <xf numFmtId="0" fontId="15" fillId="0" borderId="19"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2" xfId="0" applyFont="1" applyBorder="1" applyAlignment="1">
      <alignment horizontal="center" vertical="center"/>
    </xf>
    <xf numFmtId="0" fontId="15" fillId="0" borderId="24" xfId="0" applyFont="1" applyBorder="1" applyAlignment="1">
      <alignment horizontal="center" vertical="center"/>
    </xf>
    <xf numFmtId="0" fontId="15" fillId="6" borderId="4" xfId="0" applyFont="1" applyFill="1" applyBorder="1" applyAlignment="1">
      <alignment horizontal="center" vertical="center"/>
    </xf>
    <xf numFmtId="0" fontId="15" fillId="6" borderId="6" xfId="0" applyFont="1" applyFill="1" applyBorder="1" applyAlignment="1">
      <alignment horizontal="center" vertical="center"/>
    </xf>
    <xf numFmtId="0" fontId="15" fillId="6" borderId="3" xfId="0" applyFont="1" applyFill="1" applyBorder="1" applyAlignment="1">
      <alignment horizontal="center" vertical="center"/>
    </xf>
    <xf numFmtId="0" fontId="53" fillId="0" borderId="0" xfId="0" applyFont="1" applyAlignment="1">
      <alignment horizontal="center" vertical="center" wrapText="1"/>
    </xf>
    <xf numFmtId="0" fontId="15" fillId="0" borderId="39" xfId="0" applyFont="1" applyBorder="1" applyAlignment="1">
      <alignment horizontal="left" vertical="center"/>
    </xf>
    <xf numFmtId="0" fontId="15" fillId="0" borderId="38" xfId="0" applyFont="1" applyBorder="1" applyAlignment="1">
      <alignment horizontal="left" vertical="center"/>
    </xf>
    <xf numFmtId="0" fontId="15" fillId="0" borderId="37" xfId="0" applyFont="1" applyBorder="1" applyAlignment="1">
      <alignment horizontal="left" vertical="center"/>
    </xf>
    <xf numFmtId="0" fontId="15" fillId="0" borderId="36" xfId="0" applyFont="1" applyBorder="1" applyAlignment="1">
      <alignment horizontal="left" vertical="center"/>
    </xf>
    <xf numFmtId="0" fontId="15" fillId="0" borderId="32" xfId="0" applyFont="1" applyBorder="1" applyAlignment="1">
      <alignment horizontal="left" vertical="center"/>
    </xf>
    <xf numFmtId="0" fontId="15" fillId="0" borderId="31" xfId="0" applyFont="1" applyBorder="1" applyAlignment="1">
      <alignment horizontal="left" vertical="center"/>
    </xf>
    <xf numFmtId="0" fontId="15" fillId="0" borderId="35" xfId="0" applyFont="1" applyBorder="1" applyAlignment="1">
      <alignment horizontal="left" vertical="center"/>
    </xf>
    <xf numFmtId="0" fontId="15" fillId="0" borderId="30" xfId="0" applyFont="1" applyBorder="1" applyAlignment="1">
      <alignment horizontal="left" vertical="center"/>
    </xf>
    <xf numFmtId="0" fontId="15" fillId="0" borderId="29" xfId="0" applyFont="1" applyBorder="1" applyAlignment="1">
      <alignment horizontal="left" vertical="center"/>
    </xf>
    <xf numFmtId="0" fontId="15" fillId="0" borderId="33" xfId="0" applyFont="1" applyBorder="1" applyAlignment="1">
      <alignment horizontal="left" vertical="center"/>
    </xf>
    <xf numFmtId="0" fontId="53" fillId="0" borderId="0" xfId="9" applyFont="1" applyAlignment="1" applyProtection="1">
      <alignment horizontal="center" vertical="center" wrapText="1"/>
      <protection locked="0"/>
    </xf>
    <xf numFmtId="38" fontId="29" fillId="0" borderId="4" xfId="12" applyFont="1" applyBorder="1" applyAlignment="1" applyProtection="1">
      <alignment horizontal="center" vertical="center"/>
      <protection locked="0"/>
    </xf>
    <xf numFmtId="38" fontId="29" fillId="0" borderId="6" xfId="12" applyFont="1" applyBorder="1" applyAlignment="1" applyProtection="1">
      <alignment horizontal="center" vertical="center"/>
      <protection locked="0"/>
    </xf>
    <xf numFmtId="38" fontId="29" fillId="0" borderId="3" xfId="12" applyFont="1" applyBorder="1" applyAlignment="1" applyProtection="1">
      <alignment horizontal="center" vertical="center"/>
      <protection locked="0"/>
    </xf>
    <xf numFmtId="0" fontId="18" fillId="0" borderId="4" xfId="9" applyFont="1" applyBorder="1" applyAlignment="1" applyProtection="1">
      <alignment horizontal="center" vertical="center"/>
      <protection locked="0"/>
    </xf>
    <xf numFmtId="0" fontId="18" fillId="0" borderId="6" xfId="9" applyFont="1" applyBorder="1" applyAlignment="1" applyProtection="1">
      <alignment horizontal="center" vertical="center"/>
      <protection locked="0"/>
    </xf>
    <xf numFmtId="0" fontId="18" fillId="0" borderId="3" xfId="9" applyFont="1" applyBorder="1" applyAlignment="1" applyProtection="1">
      <alignment horizontal="center" vertical="center"/>
      <protection locked="0"/>
    </xf>
    <xf numFmtId="0" fontId="18" fillId="0" borderId="10" xfId="9" applyFont="1" applyBorder="1" applyAlignment="1" applyProtection="1">
      <alignment horizontal="center" vertical="top"/>
      <protection locked="0"/>
    </xf>
    <xf numFmtId="0" fontId="18" fillId="0" borderId="5" xfId="9" applyFont="1" applyBorder="1" applyAlignment="1" applyProtection="1">
      <alignment horizontal="center" vertical="top"/>
      <protection locked="0"/>
    </xf>
    <xf numFmtId="0" fontId="18" fillId="0" borderId="27" xfId="9" applyFont="1" applyBorder="1" applyAlignment="1" applyProtection="1">
      <alignment horizontal="center" vertical="top"/>
      <protection locked="0"/>
    </xf>
    <xf numFmtId="0" fontId="18" fillId="0" borderId="19" xfId="9" applyFont="1" applyBorder="1" applyAlignment="1" applyProtection="1">
      <alignment horizontal="center" vertical="top"/>
      <protection locked="0"/>
    </xf>
    <xf numFmtId="0" fontId="18" fillId="0" borderId="0" xfId="9" applyFont="1" applyAlignment="1" applyProtection="1">
      <alignment horizontal="center" vertical="top"/>
      <protection locked="0"/>
    </xf>
    <xf numFmtId="0" fontId="18" fillId="0" borderId="12" xfId="9" applyFont="1" applyBorder="1" applyAlignment="1" applyProtection="1">
      <alignment horizontal="center" vertical="top"/>
      <protection locked="0"/>
    </xf>
    <xf numFmtId="0" fontId="18" fillId="0" borderId="13" xfId="9" applyFont="1" applyBorder="1" applyAlignment="1" applyProtection="1">
      <alignment horizontal="center" vertical="top"/>
      <protection locked="0"/>
    </xf>
    <xf numFmtId="0" fontId="18" fillId="0" borderId="2" xfId="9" applyFont="1" applyBorder="1" applyAlignment="1" applyProtection="1">
      <alignment horizontal="center" vertical="top"/>
      <protection locked="0"/>
    </xf>
    <xf numFmtId="0" fontId="18" fillId="0" borderId="24" xfId="9" applyFont="1" applyBorder="1" applyAlignment="1" applyProtection="1">
      <alignment horizontal="center" vertical="top"/>
      <protection locked="0"/>
    </xf>
    <xf numFmtId="0" fontId="22" fillId="4" borderId="4" xfId="9" applyFont="1" applyFill="1" applyBorder="1" applyAlignment="1" applyProtection="1">
      <alignment horizontal="center" vertical="center"/>
      <protection locked="0"/>
    </xf>
    <xf numFmtId="0" fontId="22" fillId="4" borderId="6" xfId="9" applyFont="1" applyFill="1" applyBorder="1" applyAlignment="1" applyProtection="1">
      <alignment horizontal="center" vertical="center"/>
      <protection locked="0"/>
    </xf>
    <xf numFmtId="0" fontId="22" fillId="4" borderId="3" xfId="9" applyFont="1" applyFill="1" applyBorder="1" applyAlignment="1" applyProtection="1">
      <alignment horizontal="center" vertical="center"/>
      <protection locked="0"/>
    </xf>
    <xf numFmtId="0" fontId="18" fillId="0" borderId="4" xfId="9" applyFont="1" applyBorder="1" applyAlignment="1" applyProtection="1">
      <alignment horizontal="right" vertical="center"/>
      <protection locked="0"/>
    </xf>
    <xf numFmtId="0" fontId="18" fillId="0" borderId="6" xfId="9" applyFont="1" applyBorder="1" applyAlignment="1" applyProtection="1">
      <alignment horizontal="right" vertical="center"/>
      <protection locked="0"/>
    </xf>
  </cellXfs>
  <cellStyles count="58">
    <cellStyle name="パーセント 2" xfId="6" xr:uid="{00000000-0005-0000-0000-000000000000}"/>
    <cellStyle name="パーセント 3" xfId="16" xr:uid="{00000000-0005-0000-0000-000001000000}"/>
    <cellStyle name="パーセント 3 2" xfId="30" xr:uid="{00000000-0005-0000-0000-000002000000}"/>
    <cellStyle name="パーセント 3 2 2" xfId="38" xr:uid="{F52443E7-D084-4FE8-85E0-E882C3C19235}"/>
    <cellStyle name="パーセント 3 3" xfId="39" xr:uid="{B339FB2F-0396-4927-A129-A613DE28D336}"/>
    <cellStyle name="桁区切り 2" xfId="2" xr:uid="{00000000-0005-0000-0000-000005000000}"/>
    <cellStyle name="桁区切り 2 2" xfId="12" xr:uid="{00000000-0005-0000-0000-000006000000}"/>
    <cellStyle name="桁区切り 2 3" xfId="33" xr:uid="{CCCD9392-9577-463E-9B4A-A53100AC6C88}"/>
    <cellStyle name="桁区切り 3" xfId="5" xr:uid="{00000000-0005-0000-0000-000007000000}"/>
    <cellStyle name="桁区切り 4" xfId="15" xr:uid="{00000000-0005-0000-0000-000008000000}"/>
    <cellStyle name="桁区切り 4 2" xfId="29" xr:uid="{00000000-0005-0000-0000-000009000000}"/>
    <cellStyle name="桁区切り 4 2 2" xfId="40" xr:uid="{52553D2D-5096-454E-9612-610328E3092B}"/>
    <cellStyle name="桁区切り 4 3" xfId="41" xr:uid="{358C68EB-7F44-4F4F-AA1C-F9F5E4FF0A96}"/>
    <cellStyle name="桁区切り 5" xfId="19" xr:uid="{00000000-0005-0000-0000-00000A000000}"/>
    <cellStyle name="桁区切り 5 2" xfId="42" xr:uid="{AC5248F7-67A9-4D21-940D-A06A15401A30}"/>
    <cellStyle name="桁区切り 6" xfId="25" xr:uid="{00000000-0005-0000-0000-00000B000000}"/>
    <cellStyle name="桁区切り 6 2" xfId="43" xr:uid="{2158A028-DE08-40D2-B9CF-86087991AA18}"/>
    <cellStyle name="桁区切り 7" xfId="37" xr:uid="{59B08B46-060A-4687-9648-4B9995502153}"/>
    <cellStyle name="通貨 2" xfId="11" xr:uid="{00000000-0005-0000-0000-00000C000000}"/>
    <cellStyle name="通貨 2 2" xfId="44" xr:uid="{AEB6C82A-3481-48E2-9992-12DFE0881028}"/>
    <cellStyle name="標準" xfId="0" builtinId="0"/>
    <cellStyle name="標準 10" xfId="22" xr:uid="{00000000-0005-0000-0000-00000E000000}"/>
    <cellStyle name="標準 12" xfId="23" xr:uid="{00000000-0005-0000-0000-00000F000000}"/>
    <cellStyle name="標準 13" xfId="21" xr:uid="{00000000-0005-0000-0000-000010000000}"/>
    <cellStyle name="標準 2" xfId="1" xr:uid="{00000000-0005-0000-0000-000011000000}"/>
    <cellStyle name="標準 2 2" xfId="9" xr:uid="{00000000-0005-0000-0000-000012000000}"/>
    <cellStyle name="標準 2 2 2" xfId="10" xr:uid="{00000000-0005-0000-0000-000013000000}"/>
    <cellStyle name="標準 2 2 3" xfId="18" xr:uid="{00000000-0005-0000-0000-000014000000}"/>
    <cellStyle name="標準 2 2 3 2" xfId="45" xr:uid="{BF15549C-0D80-4D1D-8C3F-78AA6B7BABC1}"/>
    <cellStyle name="標準 2 3" xfId="20" xr:uid="{00000000-0005-0000-0000-000015000000}"/>
    <cellStyle name="標準 27" xfId="26"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3" xr:uid="{00000000-0005-0000-0000-00001B000000}"/>
    <cellStyle name="標準 5 2 2" xfId="46" xr:uid="{8BA9EF8E-99B6-41ED-A66D-A7D72930D501}"/>
    <cellStyle name="標準 5 3" xfId="17" xr:uid="{00000000-0005-0000-0000-00001C000000}"/>
    <cellStyle name="標準 5 3 2" xfId="47" xr:uid="{92C94397-DD3C-44FD-AD16-F677273537C3}"/>
    <cellStyle name="標準 5 4" xfId="27" xr:uid="{00000000-0005-0000-0000-00001D000000}"/>
    <cellStyle name="標準 5 4 2" xfId="48" xr:uid="{7D584E4C-3E06-4A69-9315-9DD814F51A6F}"/>
    <cellStyle name="標準 5 5" xfId="31" xr:uid="{00000000-0005-0000-0000-00001E000000}"/>
    <cellStyle name="標準 5 5 2" xfId="34" xr:uid="{71812CEF-7F87-4E72-96F7-2C7A3C647F7E}"/>
    <cellStyle name="標準 5 5 2 2" xfId="49" xr:uid="{9991DAC0-D732-4812-9DC1-EC3FB7B562FA}"/>
    <cellStyle name="標準 5 5 3" xfId="36" xr:uid="{DA457A0D-113D-42BB-87C0-E2BB562EE7E8}"/>
    <cellStyle name="標準 5 5 3 2" xfId="50" xr:uid="{CC3483FD-AC0D-414B-B883-44D33F7FDB21}"/>
    <cellStyle name="標準 5 5 4" xfId="51" xr:uid="{3B5ED764-063B-4447-B914-CD1175380BED}"/>
    <cellStyle name="標準 5 6" xfId="32" xr:uid="{00000000-0005-0000-0000-00001F000000}"/>
    <cellStyle name="標準 5 6 2" xfId="35" xr:uid="{EA80E7DD-833F-4583-86D2-D75666E5E1B1}"/>
    <cellStyle name="標準 5 6 2 2" xfId="52" xr:uid="{A05A7D20-952C-4281-A04C-50DFBD64D6F5}"/>
    <cellStyle name="標準 5 6 3" xfId="53" xr:uid="{ED6E1277-3195-4887-ABD6-584D84EA3BC0}"/>
    <cellStyle name="標準 5 7" xfId="54" xr:uid="{094C7BE2-C498-4402-B8EF-F05401219D42}"/>
    <cellStyle name="標準 6" xfId="14" xr:uid="{00000000-0005-0000-0000-000020000000}"/>
    <cellStyle name="標準 6 2" xfId="28" xr:uid="{00000000-0005-0000-0000-000021000000}"/>
    <cellStyle name="標準 6 2 2" xfId="55" xr:uid="{02CD51D8-8DE0-4FEE-8426-47AEBC3868C4}"/>
    <cellStyle name="標準 6 3" xfId="56" xr:uid="{822D1F0B-46EC-45E3-9F35-864E7894A393}"/>
    <cellStyle name="標準 7" xfId="24" xr:uid="{00000000-0005-0000-0000-000022000000}"/>
    <cellStyle name="標準 7 2" xfId="57" xr:uid="{73AB5F12-3A98-4063-884B-9EFB2638A400}"/>
  </cellStyles>
  <dxfs count="3">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48" lockText="1" noThreeD="1"/>
</file>

<file path=xl/ctrlProps/ctrlProp18.xml><?xml version="1.0" encoding="utf-8"?>
<formControlPr xmlns="http://schemas.microsoft.com/office/spreadsheetml/2009/9/main" objectType="CheckBox" fmlaLink="$R$49" lockText="1" noThreeD="1"/>
</file>

<file path=xl/ctrlProps/ctrlProp19.xml><?xml version="1.0" encoding="utf-8"?>
<formControlPr xmlns="http://schemas.microsoft.com/office/spreadsheetml/2009/9/main" objectType="CheckBox" fmlaLink="$R$5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4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282527</xdr:colOff>
      <xdr:row>54</xdr:row>
      <xdr:rowOff>51955</xdr:rowOff>
    </xdr:from>
    <xdr:to>
      <xdr:col>12</xdr:col>
      <xdr:colOff>1074940</xdr:colOff>
      <xdr:row>69</xdr:row>
      <xdr:rowOff>148937</xdr:rowOff>
    </xdr:to>
    <xdr:pic>
      <xdr:nvPicPr>
        <xdr:cNvPr id="2" name="図 1">
          <a:extLst>
            <a:ext uri="{FF2B5EF4-FFF2-40B4-BE49-F238E27FC236}">
              <a16:creationId xmlns:a16="http://schemas.microsoft.com/office/drawing/2014/main" id="{56C92789-C627-4E65-AB4C-DDF1A1498B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2527" y="23327591"/>
          <a:ext cx="13850322" cy="26947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363682</xdr:colOff>
      <xdr:row>58</xdr:row>
      <xdr:rowOff>86591</xdr:rowOff>
    </xdr:from>
    <xdr:to>
      <xdr:col>11</xdr:col>
      <xdr:colOff>1935413</xdr:colOff>
      <xdr:row>74</xdr:row>
      <xdr:rowOff>10391</xdr:rowOff>
    </xdr:to>
    <xdr:pic>
      <xdr:nvPicPr>
        <xdr:cNvPr id="2" name="図 1">
          <a:extLst>
            <a:ext uri="{FF2B5EF4-FFF2-40B4-BE49-F238E27FC236}">
              <a16:creationId xmlns:a16="http://schemas.microsoft.com/office/drawing/2014/main" id="{45547485-712A-44B4-BB14-54583C5A7C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682" y="25365941"/>
          <a:ext cx="13813954" cy="281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25</xdr:row>
          <xdr:rowOff>161925</xdr:rowOff>
        </xdr:from>
        <xdr:to>
          <xdr:col>2</xdr:col>
          <xdr:colOff>266700</xdr:colOff>
          <xdr:row>28</xdr:row>
          <xdr:rowOff>104775</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F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28</xdr:row>
          <xdr:rowOff>0</xdr:rowOff>
        </xdr:from>
        <xdr:to>
          <xdr:col>3</xdr:col>
          <xdr:colOff>0</xdr:colOff>
          <xdr:row>29</xdr:row>
          <xdr:rowOff>47625</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F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26</xdr:row>
          <xdr:rowOff>0</xdr:rowOff>
        </xdr:from>
        <xdr:to>
          <xdr:col>3</xdr:col>
          <xdr:colOff>0</xdr:colOff>
          <xdr:row>28</xdr:row>
          <xdr:rowOff>38100</xdr:rowOff>
        </xdr:to>
        <xdr:sp macro="" textlink="">
          <xdr:nvSpPr>
            <xdr:cNvPr id="108547" name="Check Box 3" hidden="1">
              <a:extLst>
                <a:ext uri="{63B3BB69-23CF-44E3-9099-C40C66FF867C}">
                  <a14:compatExt spid="_x0000_s108547"/>
                </a:ext>
                <a:ext uri="{FF2B5EF4-FFF2-40B4-BE49-F238E27FC236}">
                  <a16:creationId xmlns:a16="http://schemas.microsoft.com/office/drawing/2014/main" id="{00000000-0008-0000-0F00-00000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0</xdr:rowOff>
        </xdr:from>
        <xdr:to>
          <xdr:col>1</xdr:col>
          <xdr:colOff>247650</xdr:colOff>
          <xdr:row>19</xdr:row>
          <xdr:rowOff>57150</xdr:rowOff>
        </xdr:to>
        <xdr:sp macro="" textlink="">
          <xdr:nvSpPr>
            <xdr:cNvPr id="108548" name="Check Box 4" hidden="1">
              <a:extLst>
                <a:ext uri="{63B3BB69-23CF-44E3-9099-C40C66FF867C}">
                  <a14:compatExt spid="_x0000_s108548"/>
                </a:ext>
                <a:ext uri="{FF2B5EF4-FFF2-40B4-BE49-F238E27FC236}">
                  <a16:creationId xmlns:a16="http://schemas.microsoft.com/office/drawing/2014/main" id="{00000000-0008-0000-0F00-00000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371475</xdr:rowOff>
        </xdr:from>
        <xdr:to>
          <xdr:col>1</xdr:col>
          <xdr:colOff>257175</xdr:colOff>
          <xdr:row>20</xdr:row>
          <xdr:rowOff>19050</xdr:rowOff>
        </xdr:to>
        <xdr:sp macro="" textlink="">
          <xdr:nvSpPr>
            <xdr:cNvPr id="108549" name="Check Box 5" hidden="1">
              <a:extLst>
                <a:ext uri="{63B3BB69-23CF-44E3-9099-C40C66FF867C}">
                  <a14:compatExt spid="_x0000_s108549"/>
                </a:ext>
                <a:ext uri="{FF2B5EF4-FFF2-40B4-BE49-F238E27FC236}">
                  <a16:creationId xmlns:a16="http://schemas.microsoft.com/office/drawing/2014/main" id="{00000000-0008-0000-0F00-00000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381000</xdr:rowOff>
        </xdr:from>
        <xdr:to>
          <xdr:col>1</xdr:col>
          <xdr:colOff>247650</xdr:colOff>
          <xdr:row>21</xdr:row>
          <xdr:rowOff>0</xdr:rowOff>
        </xdr:to>
        <xdr:sp macro="" textlink="">
          <xdr:nvSpPr>
            <xdr:cNvPr id="108550" name="Check Box 6" hidden="1">
              <a:extLst>
                <a:ext uri="{63B3BB69-23CF-44E3-9099-C40C66FF867C}">
                  <a14:compatExt spid="_x0000_s108550"/>
                </a:ext>
                <a:ext uri="{FF2B5EF4-FFF2-40B4-BE49-F238E27FC236}">
                  <a16:creationId xmlns:a16="http://schemas.microsoft.com/office/drawing/2014/main" id="{00000000-0008-0000-0F00-00000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27</xdr:row>
          <xdr:rowOff>219075</xdr:rowOff>
        </xdr:from>
        <xdr:to>
          <xdr:col>2</xdr:col>
          <xdr:colOff>257175</xdr:colOff>
          <xdr:row>29</xdr:row>
          <xdr:rowOff>38100</xdr:rowOff>
        </xdr:to>
        <xdr:sp macro="" textlink="">
          <xdr:nvSpPr>
            <xdr:cNvPr id="108551" name="Check Box 7" hidden="1">
              <a:extLst>
                <a:ext uri="{63B3BB69-23CF-44E3-9099-C40C66FF867C}">
                  <a14:compatExt spid="_x0000_s108551"/>
                </a:ext>
                <a:ext uri="{FF2B5EF4-FFF2-40B4-BE49-F238E27FC236}">
                  <a16:creationId xmlns:a16="http://schemas.microsoft.com/office/drawing/2014/main" id="{00000000-0008-0000-0F00-00000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25</xdr:row>
          <xdr:rowOff>142875</xdr:rowOff>
        </xdr:from>
        <xdr:to>
          <xdr:col>5</xdr:col>
          <xdr:colOff>0</xdr:colOff>
          <xdr:row>28</xdr:row>
          <xdr:rowOff>114300</xdr:rowOff>
        </xdr:to>
        <xdr:sp macro="" textlink="">
          <xdr:nvSpPr>
            <xdr:cNvPr id="108552" name="Check Box 8" hidden="1">
              <a:extLst>
                <a:ext uri="{63B3BB69-23CF-44E3-9099-C40C66FF867C}">
                  <a14:compatExt spid="_x0000_s108552"/>
                </a:ext>
                <a:ext uri="{FF2B5EF4-FFF2-40B4-BE49-F238E27FC236}">
                  <a16:creationId xmlns:a16="http://schemas.microsoft.com/office/drawing/2014/main" id="{00000000-0008-0000-0F00-00000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0</xdr:rowOff>
        </xdr:from>
        <xdr:to>
          <xdr:col>2</xdr:col>
          <xdr:colOff>1209675</xdr:colOff>
          <xdr:row>49</xdr:row>
          <xdr:rowOff>9525</xdr:rowOff>
        </xdr:to>
        <xdr:sp macro="" textlink="">
          <xdr:nvSpPr>
            <xdr:cNvPr id="108553" name="Check Box 9" hidden="1">
              <a:extLst>
                <a:ext uri="{63B3BB69-23CF-44E3-9099-C40C66FF867C}">
                  <a14:compatExt spid="_x0000_s108553"/>
                </a:ext>
                <a:ext uri="{FF2B5EF4-FFF2-40B4-BE49-F238E27FC236}">
                  <a16:creationId xmlns:a16="http://schemas.microsoft.com/office/drawing/2014/main" id="{00000000-0008-0000-0F00-00000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219075</xdr:rowOff>
        </xdr:from>
        <xdr:to>
          <xdr:col>2</xdr:col>
          <xdr:colOff>1438275</xdr:colOff>
          <xdr:row>49</xdr:row>
          <xdr:rowOff>228600</xdr:rowOff>
        </xdr:to>
        <xdr:sp macro="" textlink="">
          <xdr:nvSpPr>
            <xdr:cNvPr id="108554" name="Check Box 10" hidden="1">
              <a:extLst>
                <a:ext uri="{63B3BB69-23CF-44E3-9099-C40C66FF867C}">
                  <a14:compatExt spid="_x0000_s108554"/>
                </a:ext>
                <a:ext uri="{FF2B5EF4-FFF2-40B4-BE49-F238E27FC236}">
                  <a16:creationId xmlns:a16="http://schemas.microsoft.com/office/drawing/2014/main" id="{00000000-0008-0000-0F00-00000A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49</xdr:row>
          <xdr:rowOff>209550</xdr:rowOff>
        </xdr:from>
        <xdr:to>
          <xdr:col>2</xdr:col>
          <xdr:colOff>1247775</xdr:colOff>
          <xdr:row>51</xdr:row>
          <xdr:rowOff>47625</xdr:rowOff>
        </xdr:to>
        <xdr:sp macro="" textlink="">
          <xdr:nvSpPr>
            <xdr:cNvPr id="108555" name="Check Box 11" hidden="1">
              <a:extLst>
                <a:ext uri="{63B3BB69-23CF-44E3-9099-C40C66FF867C}">
                  <a14:compatExt spid="_x0000_s108555"/>
                </a:ext>
                <a:ext uri="{FF2B5EF4-FFF2-40B4-BE49-F238E27FC236}">
                  <a16:creationId xmlns:a16="http://schemas.microsoft.com/office/drawing/2014/main" id="{00000000-0008-0000-0F00-00000B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48</xdr:row>
          <xdr:rowOff>9525</xdr:rowOff>
        </xdr:from>
        <xdr:to>
          <xdr:col>4</xdr:col>
          <xdr:colOff>885825</xdr:colOff>
          <xdr:row>49</xdr:row>
          <xdr:rowOff>9525</xdr:rowOff>
        </xdr:to>
        <xdr:sp macro="" textlink="">
          <xdr:nvSpPr>
            <xdr:cNvPr id="108556" name="Check Box 12" hidden="1">
              <a:extLst>
                <a:ext uri="{63B3BB69-23CF-44E3-9099-C40C66FF867C}">
                  <a14:compatExt spid="_x0000_s108556"/>
                </a:ext>
                <a:ext uri="{FF2B5EF4-FFF2-40B4-BE49-F238E27FC236}">
                  <a16:creationId xmlns:a16="http://schemas.microsoft.com/office/drawing/2014/main" id="{00000000-0008-0000-0F00-00000C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48</xdr:row>
          <xdr:rowOff>228600</xdr:rowOff>
        </xdr:from>
        <xdr:to>
          <xdr:col>4</xdr:col>
          <xdr:colOff>885825</xdr:colOff>
          <xdr:row>50</xdr:row>
          <xdr:rowOff>0</xdr:rowOff>
        </xdr:to>
        <xdr:sp macro="" textlink="">
          <xdr:nvSpPr>
            <xdr:cNvPr id="108557" name="Check Box 13" hidden="1">
              <a:extLst>
                <a:ext uri="{63B3BB69-23CF-44E3-9099-C40C66FF867C}">
                  <a14:compatExt spid="_x0000_s108557"/>
                </a:ext>
                <a:ext uri="{FF2B5EF4-FFF2-40B4-BE49-F238E27FC236}">
                  <a16:creationId xmlns:a16="http://schemas.microsoft.com/office/drawing/2014/main" id="{00000000-0008-0000-0F00-00000D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49</xdr:row>
          <xdr:rowOff>228600</xdr:rowOff>
        </xdr:from>
        <xdr:to>
          <xdr:col>4</xdr:col>
          <xdr:colOff>885825</xdr:colOff>
          <xdr:row>51</xdr:row>
          <xdr:rowOff>57150</xdr:rowOff>
        </xdr:to>
        <xdr:sp macro="" textlink="">
          <xdr:nvSpPr>
            <xdr:cNvPr id="108558" name="Check Box 14" hidden="1">
              <a:extLst>
                <a:ext uri="{63B3BB69-23CF-44E3-9099-C40C66FF867C}">
                  <a14:compatExt spid="_x0000_s108558"/>
                </a:ext>
                <a:ext uri="{FF2B5EF4-FFF2-40B4-BE49-F238E27FC236}">
                  <a16:creationId xmlns:a16="http://schemas.microsoft.com/office/drawing/2014/main" id="{00000000-0008-0000-0F00-00000E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51</xdr:row>
          <xdr:rowOff>19050</xdr:rowOff>
        </xdr:from>
        <xdr:to>
          <xdr:col>2</xdr:col>
          <xdr:colOff>85725</xdr:colOff>
          <xdr:row>52</xdr:row>
          <xdr:rowOff>38100</xdr:rowOff>
        </xdr:to>
        <xdr:sp macro="" textlink="">
          <xdr:nvSpPr>
            <xdr:cNvPr id="108559" name="Check Box 15" hidden="1">
              <a:extLst>
                <a:ext uri="{63B3BB69-23CF-44E3-9099-C40C66FF867C}">
                  <a14:compatExt spid="_x0000_s108559"/>
                </a:ext>
                <a:ext uri="{FF2B5EF4-FFF2-40B4-BE49-F238E27FC236}">
                  <a16:creationId xmlns:a16="http://schemas.microsoft.com/office/drawing/2014/main" id="{00000000-0008-0000-0F00-00000F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48</xdr:row>
          <xdr:rowOff>38100</xdr:rowOff>
        </xdr:from>
        <xdr:to>
          <xdr:col>8</xdr:col>
          <xdr:colOff>533400</xdr:colOff>
          <xdr:row>48</xdr:row>
          <xdr:rowOff>228600</xdr:rowOff>
        </xdr:to>
        <xdr:sp macro="" textlink="">
          <xdr:nvSpPr>
            <xdr:cNvPr id="108560" name="Check Box 16" hidden="1">
              <a:extLst>
                <a:ext uri="{63B3BB69-23CF-44E3-9099-C40C66FF867C}">
                  <a14:compatExt spid="_x0000_s108560"/>
                </a:ext>
                <a:ext uri="{FF2B5EF4-FFF2-40B4-BE49-F238E27FC236}">
                  <a16:creationId xmlns:a16="http://schemas.microsoft.com/office/drawing/2014/main" id="{00000000-0008-0000-0F00-000010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49</xdr:row>
          <xdr:rowOff>123825</xdr:rowOff>
        </xdr:from>
        <xdr:to>
          <xdr:col>13</xdr:col>
          <xdr:colOff>0</xdr:colOff>
          <xdr:row>50</xdr:row>
          <xdr:rowOff>133350</xdr:rowOff>
        </xdr:to>
        <xdr:sp macro="" textlink="">
          <xdr:nvSpPr>
            <xdr:cNvPr id="108563" name="Check Box 19" hidden="1">
              <a:extLst>
                <a:ext uri="{63B3BB69-23CF-44E3-9099-C40C66FF867C}">
                  <a14:compatExt spid="_x0000_s108563"/>
                </a:ext>
                <a:ext uri="{FF2B5EF4-FFF2-40B4-BE49-F238E27FC236}">
                  <a16:creationId xmlns:a16="http://schemas.microsoft.com/office/drawing/2014/main" id="{00000000-0008-0000-0F00-00001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50</xdr:row>
          <xdr:rowOff>57150</xdr:rowOff>
        </xdr:from>
        <xdr:to>
          <xdr:col>12</xdr:col>
          <xdr:colOff>733425</xdr:colOff>
          <xdr:row>51</xdr:row>
          <xdr:rowOff>142875</xdr:rowOff>
        </xdr:to>
        <xdr:sp macro="" textlink="">
          <xdr:nvSpPr>
            <xdr:cNvPr id="108564" name="Check Box 20" hidden="1">
              <a:extLst>
                <a:ext uri="{63B3BB69-23CF-44E3-9099-C40C66FF867C}">
                  <a14:compatExt spid="_x0000_s108564"/>
                </a:ext>
                <a:ext uri="{FF2B5EF4-FFF2-40B4-BE49-F238E27FC236}">
                  <a16:creationId xmlns:a16="http://schemas.microsoft.com/office/drawing/2014/main" id="{00000000-0008-0000-0F00-00001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51</xdr:row>
          <xdr:rowOff>76200</xdr:rowOff>
        </xdr:from>
        <xdr:to>
          <xdr:col>11</xdr:col>
          <xdr:colOff>247650</xdr:colOff>
          <xdr:row>52</xdr:row>
          <xdr:rowOff>104775</xdr:rowOff>
        </xdr:to>
        <xdr:sp macro="" textlink="">
          <xdr:nvSpPr>
            <xdr:cNvPr id="108565" name="Check Box 21" hidden="1">
              <a:extLst>
                <a:ext uri="{63B3BB69-23CF-44E3-9099-C40C66FF867C}">
                  <a14:compatExt spid="_x0000_s108565"/>
                </a:ext>
                <a:ext uri="{FF2B5EF4-FFF2-40B4-BE49-F238E27FC236}">
                  <a16:creationId xmlns:a16="http://schemas.microsoft.com/office/drawing/2014/main" id="{00000000-0008-0000-0F00-00001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51</xdr:row>
          <xdr:rowOff>57150</xdr:rowOff>
        </xdr:from>
        <xdr:to>
          <xdr:col>10</xdr:col>
          <xdr:colOff>57150</xdr:colOff>
          <xdr:row>52</xdr:row>
          <xdr:rowOff>19050</xdr:rowOff>
        </xdr:to>
        <xdr:sp macro="" textlink="">
          <xdr:nvSpPr>
            <xdr:cNvPr id="108566" name="Check Box 22" hidden="1">
              <a:extLst>
                <a:ext uri="{63B3BB69-23CF-44E3-9099-C40C66FF867C}">
                  <a14:compatExt spid="_x0000_s108566"/>
                </a:ext>
                <a:ext uri="{FF2B5EF4-FFF2-40B4-BE49-F238E27FC236}">
                  <a16:creationId xmlns:a16="http://schemas.microsoft.com/office/drawing/2014/main" id="{00000000-0008-0000-0F00-00001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会議や他職種連携におけるロボット・ICTの活用</a:t>
              </a:r>
            </a:p>
          </xdr:txBody>
        </xdr:sp>
        <xdr:clientData/>
      </xdr:twoCellAnchor>
    </mc:Choice>
    <mc:Fallback/>
  </mc:AlternateContent>
  <xdr:twoCellAnchor>
    <xdr:from>
      <xdr:col>7</xdr:col>
      <xdr:colOff>61232</xdr:colOff>
      <xdr:row>48</xdr:row>
      <xdr:rowOff>171450</xdr:rowOff>
    </xdr:from>
    <xdr:to>
      <xdr:col>13</xdr:col>
      <xdr:colOff>142875</xdr:colOff>
      <xdr:row>49</xdr:row>
      <xdr:rowOff>171450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6319157" y="9182100"/>
          <a:ext cx="55489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（利用者の自立支援、社会参加・コミュニケーション機会の増加に向けたケアの実施、根拠に基づいた支援の実施等）</a:t>
          </a:r>
        </a:p>
      </xdr:txBody>
    </xdr:sp>
    <xdr:clientData/>
  </xdr:twoCellAnchor>
  <xdr:twoCellAnchor>
    <xdr:from>
      <xdr:col>0</xdr:col>
      <xdr:colOff>219075</xdr:colOff>
      <xdr:row>96</xdr:row>
      <xdr:rowOff>9524</xdr:rowOff>
    </xdr:from>
    <xdr:to>
      <xdr:col>7</xdr:col>
      <xdr:colOff>81643</xdr:colOff>
      <xdr:row>99</xdr:row>
      <xdr:rowOff>56029</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219075" y="21491200"/>
          <a:ext cx="6137862" cy="494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※1</a:t>
          </a:r>
          <a:r>
            <a:rPr kumimoji="1" lang="ja-JP" altLang="en-US" sz="1200"/>
            <a:t>　入眠起床支援、利用者とのコミュニケーション、訴えの把握、日常生活の支援</a:t>
          </a:r>
          <a:endParaRPr kumimoji="1" lang="en-US" altLang="ja-JP" sz="1200"/>
        </a:p>
        <a:p>
          <a:r>
            <a:rPr kumimoji="1" lang="en-US" altLang="ja-JP" sz="1200"/>
            <a:t>※2</a:t>
          </a:r>
          <a:r>
            <a:rPr kumimoji="1" lang="ja-JP" altLang="en-US" sz="1200"/>
            <a:t>　徘徊、不潔行為、昼夜逆転等に対する対応等</a:t>
          </a:r>
          <a:endParaRPr kumimoji="1" lang="en-US" altLang="ja-JP" sz="1200"/>
        </a:p>
      </xdr:txBody>
    </xdr:sp>
    <xdr:clientData/>
  </xdr:twoCellAnchor>
  <mc:AlternateContent xmlns:mc="http://schemas.openxmlformats.org/markup-compatibility/2006">
    <mc:Choice xmlns:a14="http://schemas.microsoft.com/office/drawing/2010/main" Requires="a14">
      <xdr:twoCellAnchor editAs="oneCell">
        <xdr:from>
          <xdr:col>0</xdr:col>
          <xdr:colOff>95250</xdr:colOff>
          <xdr:row>20</xdr:row>
          <xdr:rowOff>381000</xdr:rowOff>
        </xdr:from>
        <xdr:to>
          <xdr:col>1</xdr:col>
          <xdr:colOff>133350</xdr:colOff>
          <xdr:row>22</xdr:row>
          <xdr:rowOff>9525</xdr:rowOff>
        </xdr:to>
        <xdr:sp macro="" textlink="">
          <xdr:nvSpPr>
            <xdr:cNvPr id="108567" name="Check Box 23" hidden="1">
              <a:extLst>
                <a:ext uri="{63B3BB69-23CF-44E3-9099-C40C66FF867C}">
                  <a14:compatExt spid="_x0000_s108567"/>
                </a:ext>
                <a:ext uri="{FF2B5EF4-FFF2-40B4-BE49-F238E27FC236}">
                  <a16:creationId xmlns:a16="http://schemas.microsoft.com/office/drawing/2014/main" id="{00000000-0008-0000-0F00-00001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27</xdr:row>
          <xdr:rowOff>219075</xdr:rowOff>
        </xdr:from>
        <xdr:to>
          <xdr:col>5</xdr:col>
          <xdr:colOff>0</xdr:colOff>
          <xdr:row>29</xdr:row>
          <xdr:rowOff>38100</xdr:rowOff>
        </xdr:to>
        <xdr:sp macro="" textlink="">
          <xdr:nvSpPr>
            <xdr:cNvPr id="108568" name="Check Box 24" hidden="1">
              <a:extLst>
                <a:ext uri="{63B3BB69-23CF-44E3-9099-C40C66FF867C}">
                  <a14:compatExt spid="_x0000_s108568"/>
                </a:ext>
                <a:ext uri="{FF2B5EF4-FFF2-40B4-BE49-F238E27FC236}">
                  <a16:creationId xmlns:a16="http://schemas.microsoft.com/office/drawing/2014/main" id="{00000000-0008-0000-0F00-00001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27</xdr:row>
          <xdr:rowOff>200025</xdr:rowOff>
        </xdr:from>
        <xdr:to>
          <xdr:col>8</xdr:col>
          <xdr:colOff>28575</xdr:colOff>
          <xdr:row>29</xdr:row>
          <xdr:rowOff>28575</xdr:rowOff>
        </xdr:to>
        <xdr:sp macro="" textlink="">
          <xdr:nvSpPr>
            <xdr:cNvPr id="108569" name="Check Box 25" hidden="1">
              <a:extLst>
                <a:ext uri="{63B3BB69-23CF-44E3-9099-C40C66FF867C}">
                  <a14:compatExt spid="_x0000_s108569"/>
                </a:ext>
                <a:ext uri="{FF2B5EF4-FFF2-40B4-BE49-F238E27FC236}">
                  <a16:creationId xmlns:a16="http://schemas.microsoft.com/office/drawing/2014/main" id="{00000000-0008-0000-0F00-00001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1781175</xdr:colOff>
          <xdr:row>35</xdr:row>
          <xdr:rowOff>152400</xdr:rowOff>
        </xdr:from>
        <xdr:to>
          <xdr:col>3</xdr:col>
          <xdr:colOff>0</xdr:colOff>
          <xdr:row>37</xdr:row>
          <xdr:rowOff>114300</xdr:rowOff>
        </xdr:to>
        <xdr:sp macro="" textlink="">
          <xdr:nvSpPr>
            <xdr:cNvPr id="108573" name="Check Box 29" hidden="1">
              <a:extLst>
                <a:ext uri="{63B3BB69-23CF-44E3-9099-C40C66FF867C}">
                  <a14:compatExt spid="_x0000_s108573"/>
                </a:ext>
                <a:ext uri="{FF2B5EF4-FFF2-40B4-BE49-F238E27FC236}">
                  <a16:creationId xmlns:a16="http://schemas.microsoft.com/office/drawing/2014/main" id="{00000000-0008-0000-0F00-00001D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35</xdr:row>
          <xdr:rowOff>152400</xdr:rowOff>
        </xdr:from>
        <xdr:to>
          <xdr:col>6</xdr:col>
          <xdr:colOff>190500</xdr:colOff>
          <xdr:row>37</xdr:row>
          <xdr:rowOff>114300</xdr:rowOff>
        </xdr:to>
        <xdr:sp macro="" textlink="">
          <xdr:nvSpPr>
            <xdr:cNvPr id="108574" name="Check Box 30" hidden="1">
              <a:extLst>
                <a:ext uri="{63B3BB69-23CF-44E3-9099-C40C66FF867C}">
                  <a14:compatExt spid="_x0000_s108574"/>
                </a:ext>
                <a:ext uri="{FF2B5EF4-FFF2-40B4-BE49-F238E27FC236}">
                  <a16:creationId xmlns:a16="http://schemas.microsoft.com/office/drawing/2014/main" id="{00000000-0008-0000-0F00-00001E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35</xdr:row>
          <xdr:rowOff>123825</xdr:rowOff>
        </xdr:from>
        <xdr:to>
          <xdr:col>2</xdr:col>
          <xdr:colOff>762000</xdr:colOff>
          <xdr:row>37</xdr:row>
          <xdr:rowOff>95250</xdr:rowOff>
        </xdr:to>
        <xdr:sp macro="" textlink="">
          <xdr:nvSpPr>
            <xdr:cNvPr id="108575" name="Check Box 31" hidden="1">
              <a:extLst>
                <a:ext uri="{63B3BB69-23CF-44E3-9099-C40C66FF867C}">
                  <a14:compatExt spid="_x0000_s108575"/>
                </a:ext>
                <a:ext uri="{FF2B5EF4-FFF2-40B4-BE49-F238E27FC236}">
                  <a16:creationId xmlns:a16="http://schemas.microsoft.com/office/drawing/2014/main" id="{00000000-0008-0000-0F00-00001F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35</xdr:row>
          <xdr:rowOff>152400</xdr:rowOff>
        </xdr:from>
        <xdr:to>
          <xdr:col>4</xdr:col>
          <xdr:colOff>285750</xdr:colOff>
          <xdr:row>37</xdr:row>
          <xdr:rowOff>114300</xdr:rowOff>
        </xdr:to>
        <xdr:sp macro="" textlink="">
          <xdr:nvSpPr>
            <xdr:cNvPr id="108576" name="Check Box 32" hidden="1">
              <a:extLst>
                <a:ext uri="{63B3BB69-23CF-44E3-9099-C40C66FF867C}">
                  <a14:compatExt spid="_x0000_s108576"/>
                </a:ext>
                <a:ext uri="{FF2B5EF4-FFF2-40B4-BE49-F238E27FC236}">
                  <a16:creationId xmlns:a16="http://schemas.microsoft.com/office/drawing/2014/main" id="{00000000-0008-0000-0F00-000020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43</xdr:row>
          <xdr:rowOff>28575</xdr:rowOff>
        </xdr:from>
        <xdr:to>
          <xdr:col>2</xdr:col>
          <xdr:colOff>771525</xdr:colOff>
          <xdr:row>45</xdr:row>
          <xdr:rowOff>114300</xdr:rowOff>
        </xdr:to>
        <xdr:sp macro="" textlink="">
          <xdr:nvSpPr>
            <xdr:cNvPr id="108577" name="Check Box 33" hidden="1">
              <a:extLst>
                <a:ext uri="{63B3BB69-23CF-44E3-9099-C40C66FF867C}">
                  <a14:compatExt spid="_x0000_s108577"/>
                </a:ext>
                <a:ext uri="{FF2B5EF4-FFF2-40B4-BE49-F238E27FC236}">
                  <a16:creationId xmlns:a16="http://schemas.microsoft.com/office/drawing/2014/main" id="{00000000-0008-0000-0F00-00002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38</xdr:row>
          <xdr:rowOff>142875</xdr:rowOff>
        </xdr:from>
        <xdr:to>
          <xdr:col>2</xdr:col>
          <xdr:colOff>762000</xdr:colOff>
          <xdr:row>40</xdr:row>
          <xdr:rowOff>133350</xdr:rowOff>
        </xdr:to>
        <xdr:sp macro="" textlink="">
          <xdr:nvSpPr>
            <xdr:cNvPr id="108578" name="Check Box 34" hidden="1">
              <a:extLst>
                <a:ext uri="{63B3BB69-23CF-44E3-9099-C40C66FF867C}">
                  <a14:compatExt spid="_x0000_s108578"/>
                </a:ext>
                <a:ext uri="{FF2B5EF4-FFF2-40B4-BE49-F238E27FC236}">
                  <a16:creationId xmlns:a16="http://schemas.microsoft.com/office/drawing/2014/main" id="{00000000-0008-0000-0F00-00002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37</xdr:row>
          <xdr:rowOff>133350</xdr:rowOff>
        </xdr:from>
        <xdr:to>
          <xdr:col>2</xdr:col>
          <xdr:colOff>771525</xdr:colOff>
          <xdr:row>39</xdr:row>
          <xdr:rowOff>114300</xdr:rowOff>
        </xdr:to>
        <xdr:sp macro="" textlink="">
          <xdr:nvSpPr>
            <xdr:cNvPr id="108579" name="Check Box 35" hidden="1">
              <a:extLst>
                <a:ext uri="{63B3BB69-23CF-44E3-9099-C40C66FF867C}">
                  <a14:compatExt spid="_x0000_s108579"/>
                </a:ext>
                <a:ext uri="{FF2B5EF4-FFF2-40B4-BE49-F238E27FC236}">
                  <a16:creationId xmlns:a16="http://schemas.microsoft.com/office/drawing/2014/main" id="{00000000-0008-0000-0F00-00002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36</xdr:row>
          <xdr:rowOff>152400</xdr:rowOff>
        </xdr:from>
        <xdr:to>
          <xdr:col>2</xdr:col>
          <xdr:colOff>771525</xdr:colOff>
          <xdr:row>38</xdr:row>
          <xdr:rowOff>133350</xdr:rowOff>
        </xdr:to>
        <xdr:sp macro="" textlink="">
          <xdr:nvSpPr>
            <xdr:cNvPr id="108580" name="Check Box 36" hidden="1">
              <a:extLst>
                <a:ext uri="{63B3BB69-23CF-44E3-9099-C40C66FF867C}">
                  <a14:compatExt spid="_x0000_s108580"/>
                </a:ext>
                <a:ext uri="{FF2B5EF4-FFF2-40B4-BE49-F238E27FC236}">
                  <a16:creationId xmlns:a16="http://schemas.microsoft.com/office/drawing/2014/main" id="{00000000-0008-0000-0F00-00002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49</xdr:row>
          <xdr:rowOff>85725</xdr:rowOff>
        </xdr:from>
        <xdr:to>
          <xdr:col>9</xdr:col>
          <xdr:colOff>400050</xdr:colOff>
          <xdr:row>50</xdr:row>
          <xdr:rowOff>85725</xdr:rowOff>
        </xdr:to>
        <xdr:sp macro="" textlink="">
          <xdr:nvSpPr>
            <xdr:cNvPr id="108581" name="Check Box 37" hidden="1">
              <a:extLst>
                <a:ext uri="{63B3BB69-23CF-44E3-9099-C40C66FF867C}">
                  <a14:compatExt spid="_x0000_s108581"/>
                </a:ext>
                <a:ext uri="{FF2B5EF4-FFF2-40B4-BE49-F238E27FC236}">
                  <a16:creationId xmlns:a16="http://schemas.microsoft.com/office/drawing/2014/main" id="{00000000-0008-0000-0F00-00002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50</xdr:row>
          <xdr:rowOff>66675</xdr:rowOff>
        </xdr:from>
        <xdr:to>
          <xdr:col>9</xdr:col>
          <xdr:colOff>152400</xdr:colOff>
          <xdr:row>51</xdr:row>
          <xdr:rowOff>85725</xdr:rowOff>
        </xdr:to>
        <xdr:sp macro="" textlink="">
          <xdr:nvSpPr>
            <xdr:cNvPr id="108582" name="Check Box 38" hidden="1">
              <a:extLst>
                <a:ext uri="{63B3BB69-23CF-44E3-9099-C40C66FF867C}">
                  <a14:compatExt spid="_x0000_s108582"/>
                </a:ext>
                <a:ext uri="{FF2B5EF4-FFF2-40B4-BE49-F238E27FC236}">
                  <a16:creationId xmlns:a16="http://schemas.microsoft.com/office/drawing/2014/main" id="{00000000-0008-0000-0F00-00002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17</xdr:row>
          <xdr:rowOff>0</xdr:rowOff>
        </xdr:from>
        <xdr:to>
          <xdr:col>1</xdr:col>
          <xdr:colOff>247650</xdr:colOff>
          <xdr:row>18</xdr:row>
          <xdr:rowOff>57150</xdr:rowOff>
        </xdr:to>
        <xdr:sp macro="" textlink="">
          <xdr:nvSpPr>
            <xdr:cNvPr id="108583" name="Check Box 39" hidden="1">
              <a:extLst>
                <a:ext uri="{63B3BB69-23CF-44E3-9099-C40C66FF867C}">
                  <a14:compatExt spid="_x0000_s108583"/>
                </a:ext>
                <a:ext uri="{FF2B5EF4-FFF2-40B4-BE49-F238E27FC236}">
                  <a16:creationId xmlns:a16="http://schemas.microsoft.com/office/drawing/2014/main" id="{00000000-0008-0000-0F00-00002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190500</xdr:colOff>
      <xdr:row>54</xdr:row>
      <xdr:rowOff>201706</xdr:rowOff>
    </xdr:from>
    <xdr:to>
      <xdr:col>22</xdr:col>
      <xdr:colOff>69618</xdr:colOff>
      <xdr:row>59</xdr:row>
      <xdr:rowOff>111289</xdr:rowOff>
    </xdr:to>
    <xdr:pic>
      <xdr:nvPicPr>
        <xdr:cNvPr id="2" name="図 1">
          <a:extLst>
            <a:ext uri="{FF2B5EF4-FFF2-40B4-BE49-F238E27FC236}">
              <a16:creationId xmlns:a16="http://schemas.microsoft.com/office/drawing/2014/main" id="{954DA3E2-E89F-4267-BAA5-712072D484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18063882"/>
          <a:ext cx="10479883" cy="1142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x14ac:dyDescent="0.15"/>
  <sheetData/>
  <phoneticPr fontId="1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4D7A5-E7F9-4E3A-BA6D-95F7916DCC4C}">
  <sheetPr>
    <tabColor rgb="FFC00000"/>
    <pageSetUpPr fitToPage="1"/>
  </sheetPr>
  <dimension ref="A1:AE58"/>
  <sheetViews>
    <sheetView showGridLines="0" showZeros="0" view="pageBreakPreview" zoomScale="55" zoomScaleNormal="55" zoomScaleSheetLayoutView="55" workbookViewId="0">
      <selection activeCell="K6" sqref="K6"/>
    </sheetView>
  </sheetViews>
  <sheetFormatPr defaultColWidth="8" defaultRowHeight="14.25" x14ac:dyDescent="0.15"/>
  <cols>
    <col min="1" max="1" width="13.125" style="1" customWidth="1"/>
    <col min="2" max="2" width="10.875" style="1" customWidth="1"/>
    <col min="3" max="3" width="28" style="1" bestFit="1" customWidth="1"/>
    <col min="4" max="4" width="25.375" style="1" customWidth="1"/>
    <col min="5" max="5" width="32.875" style="1" customWidth="1"/>
    <col min="6" max="6" width="38.125" style="1" hidden="1" customWidth="1"/>
    <col min="7" max="7" width="25.625" style="2" customWidth="1"/>
    <col min="8" max="8" width="30.625" style="2" bestFit="1" customWidth="1"/>
    <col min="9" max="9" width="17.625" style="2" bestFit="1" customWidth="1"/>
    <col min="10" max="10" width="12" style="2" bestFit="1" customWidth="1"/>
    <col min="11" max="11" width="20.125" style="2" bestFit="1" customWidth="1"/>
    <col min="12" max="12" width="26.75" style="2" bestFit="1" customWidth="1"/>
    <col min="13" max="13" width="32.875" style="2" customWidth="1"/>
    <col min="14" max="14" width="32.125" style="2" bestFit="1" customWidth="1"/>
    <col min="15" max="15" width="17.625" style="2" bestFit="1" customWidth="1"/>
    <col min="16" max="16" width="28.375" style="1" bestFit="1" customWidth="1"/>
    <col min="17" max="17" width="35.375" style="1" customWidth="1"/>
    <col min="18" max="18" width="26.625" style="1" customWidth="1"/>
    <col min="19" max="28" width="8" style="1"/>
    <col min="29" max="29" width="3.375" style="1" customWidth="1"/>
    <col min="30" max="30" width="11" style="1" customWidth="1"/>
    <col min="31" max="31" width="11.625" style="1" customWidth="1"/>
    <col min="32" max="32" width="15.875" style="1" customWidth="1"/>
    <col min="33" max="256" width="8" style="1"/>
    <col min="257" max="257" width="15.625" style="1" customWidth="1"/>
    <col min="258" max="258" width="13.125" style="1" customWidth="1"/>
    <col min="259" max="259" width="28" style="1" bestFit="1" customWidth="1"/>
    <col min="260" max="260" width="25.375" style="1" customWidth="1"/>
    <col min="261" max="261" width="32.875" style="1" customWidth="1"/>
    <col min="262" max="262" width="0" style="1" hidden="1" customWidth="1"/>
    <col min="263" max="263" width="25.625" style="1" customWidth="1"/>
    <col min="264" max="264" width="30.625" style="1" bestFit="1" customWidth="1"/>
    <col min="265" max="265" width="17.625" style="1" bestFit="1" customWidth="1"/>
    <col min="266" max="266" width="12" style="1" bestFit="1" customWidth="1"/>
    <col min="267" max="267" width="28.125" style="1" bestFit="1" customWidth="1"/>
    <col min="268" max="268" width="26.75" style="1" bestFit="1" customWidth="1"/>
    <col min="269" max="269" width="32.875" style="1" customWidth="1"/>
    <col min="270" max="270" width="32.125" style="1" bestFit="1" customWidth="1"/>
    <col min="271" max="271" width="17.625" style="1" bestFit="1" customWidth="1"/>
    <col min="272" max="272" width="28.375" style="1" bestFit="1" customWidth="1"/>
    <col min="273" max="273" width="29.875" style="1" customWidth="1"/>
    <col min="274" max="274" width="23.625" style="1" customWidth="1"/>
    <col min="275" max="284" width="8" style="1"/>
    <col min="285" max="288" width="0" style="1" hidden="1" customWidth="1"/>
    <col min="289" max="512" width="8" style="1"/>
    <col min="513" max="513" width="15.625" style="1" customWidth="1"/>
    <col min="514" max="514" width="13.125" style="1" customWidth="1"/>
    <col min="515" max="515" width="28" style="1" bestFit="1" customWidth="1"/>
    <col min="516" max="516" width="25.375" style="1" customWidth="1"/>
    <col min="517" max="517" width="32.875" style="1" customWidth="1"/>
    <col min="518" max="518" width="0" style="1" hidden="1" customWidth="1"/>
    <col min="519" max="519" width="25.625" style="1" customWidth="1"/>
    <col min="520" max="520" width="30.625" style="1" bestFit="1" customWidth="1"/>
    <col min="521" max="521" width="17.625" style="1" bestFit="1" customWidth="1"/>
    <col min="522" max="522" width="12" style="1" bestFit="1" customWidth="1"/>
    <col min="523" max="523" width="28.125" style="1" bestFit="1" customWidth="1"/>
    <col min="524" max="524" width="26.75" style="1" bestFit="1" customWidth="1"/>
    <col min="525" max="525" width="32.875" style="1" customWidth="1"/>
    <col min="526" max="526" width="32.125" style="1" bestFit="1" customWidth="1"/>
    <col min="527" max="527" width="17.625" style="1" bestFit="1" customWidth="1"/>
    <col min="528" max="528" width="28.375" style="1" bestFit="1" customWidth="1"/>
    <col min="529" max="529" width="29.875" style="1" customWidth="1"/>
    <col min="530" max="530" width="23.625" style="1" customWidth="1"/>
    <col min="531" max="540" width="8" style="1"/>
    <col min="541" max="544" width="0" style="1" hidden="1" customWidth="1"/>
    <col min="545" max="768" width="8" style="1"/>
    <col min="769" max="769" width="15.625" style="1" customWidth="1"/>
    <col min="770" max="770" width="13.125" style="1" customWidth="1"/>
    <col min="771" max="771" width="28" style="1" bestFit="1" customWidth="1"/>
    <col min="772" max="772" width="25.375" style="1" customWidth="1"/>
    <col min="773" max="773" width="32.875" style="1" customWidth="1"/>
    <col min="774" max="774" width="0" style="1" hidden="1" customWidth="1"/>
    <col min="775" max="775" width="25.625" style="1" customWidth="1"/>
    <col min="776" max="776" width="30.625" style="1" bestFit="1" customWidth="1"/>
    <col min="777" max="777" width="17.625" style="1" bestFit="1" customWidth="1"/>
    <col min="778" max="778" width="12" style="1" bestFit="1" customWidth="1"/>
    <col min="779" max="779" width="28.125" style="1" bestFit="1" customWidth="1"/>
    <col min="780" max="780" width="26.75" style="1" bestFit="1" customWidth="1"/>
    <col min="781" max="781" width="32.875" style="1" customWidth="1"/>
    <col min="782" max="782" width="32.125" style="1" bestFit="1" customWidth="1"/>
    <col min="783" max="783" width="17.625" style="1" bestFit="1" customWidth="1"/>
    <col min="784" max="784" width="28.375" style="1" bestFit="1" customWidth="1"/>
    <col min="785" max="785" width="29.875" style="1" customWidth="1"/>
    <col min="786" max="786" width="23.625" style="1" customWidth="1"/>
    <col min="787" max="796" width="8" style="1"/>
    <col min="797" max="800" width="0" style="1" hidden="1" customWidth="1"/>
    <col min="801" max="1024" width="8" style="1"/>
    <col min="1025" max="1025" width="15.625" style="1" customWidth="1"/>
    <col min="1026" max="1026" width="13.125" style="1" customWidth="1"/>
    <col min="1027" max="1027" width="28" style="1" bestFit="1" customWidth="1"/>
    <col min="1028" max="1028" width="25.375" style="1" customWidth="1"/>
    <col min="1029" max="1029" width="32.875" style="1" customWidth="1"/>
    <col min="1030" max="1030" width="0" style="1" hidden="1" customWidth="1"/>
    <col min="1031" max="1031" width="25.625" style="1" customWidth="1"/>
    <col min="1032" max="1032" width="30.625" style="1" bestFit="1" customWidth="1"/>
    <col min="1033" max="1033" width="17.625" style="1" bestFit="1" customWidth="1"/>
    <col min="1034" max="1034" width="12" style="1" bestFit="1" customWidth="1"/>
    <col min="1035" max="1035" width="28.125" style="1" bestFit="1" customWidth="1"/>
    <col min="1036" max="1036" width="26.75" style="1" bestFit="1" customWidth="1"/>
    <col min="1037" max="1037" width="32.875" style="1" customWidth="1"/>
    <col min="1038" max="1038" width="32.125" style="1" bestFit="1" customWidth="1"/>
    <col min="1039" max="1039" width="17.625" style="1" bestFit="1" customWidth="1"/>
    <col min="1040" max="1040" width="28.375" style="1" bestFit="1" customWidth="1"/>
    <col min="1041" max="1041" width="29.875" style="1" customWidth="1"/>
    <col min="1042" max="1042" width="23.625" style="1" customWidth="1"/>
    <col min="1043" max="1052" width="8" style="1"/>
    <col min="1053" max="1056" width="0" style="1" hidden="1" customWidth="1"/>
    <col min="1057" max="1280" width="8" style="1"/>
    <col min="1281" max="1281" width="15.625" style="1" customWidth="1"/>
    <col min="1282" max="1282" width="13.125" style="1" customWidth="1"/>
    <col min="1283" max="1283" width="28" style="1" bestFit="1" customWidth="1"/>
    <col min="1284" max="1284" width="25.375" style="1" customWidth="1"/>
    <col min="1285" max="1285" width="32.875" style="1" customWidth="1"/>
    <col min="1286" max="1286" width="0" style="1" hidden="1" customWidth="1"/>
    <col min="1287" max="1287" width="25.625" style="1" customWidth="1"/>
    <col min="1288" max="1288" width="30.625" style="1" bestFit="1" customWidth="1"/>
    <col min="1289" max="1289" width="17.625" style="1" bestFit="1" customWidth="1"/>
    <col min="1290" max="1290" width="12" style="1" bestFit="1" customWidth="1"/>
    <col min="1291" max="1291" width="28.125" style="1" bestFit="1" customWidth="1"/>
    <col min="1292" max="1292" width="26.75" style="1" bestFit="1" customWidth="1"/>
    <col min="1293" max="1293" width="32.875" style="1" customWidth="1"/>
    <col min="1294" max="1294" width="32.125" style="1" bestFit="1" customWidth="1"/>
    <col min="1295" max="1295" width="17.625" style="1" bestFit="1" customWidth="1"/>
    <col min="1296" max="1296" width="28.375" style="1" bestFit="1" customWidth="1"/>
    <col min="1297" max="1297" width="29.875" style="1" customWidth="1"/>
    <col min="1298" max="1298" width="23.625" style="1" customWidth="1"/>
    <col min="1299" max="1308" width="8" style="1"/>
    <col min="1309" max="1312" width="0" style="1" hidden="1" customWidth="1"/>
    <col min="1313" max="1536" width="8" style="1"/>
    <col min="1537" max="1537" width="15.625" style="1" customWidth="1"/>
    <col min="1538" max="1538" width="13.125" style="1" customWidth="1"/>
    <col min="1539" max="1539" width="28" style="1" bestFit="1" customWidth="1"/>
    <col min="1540" max="1540" width="25.375" style="1" customWidth="1"/>
    <col min="1541" max="1541" width="32.875" style="1" customWidth="1"/>
    <col min="1542" max="1542" width="0" style="1" hidden="1" customWidth="1"/>
    <col min="1543" max="1543" width="25.625" style="1" customWidth="1"/>
    <col min="1544" max="1544" width="30.625" style="1" bestFit="1" customWidth="1"/>
    <col min="1545" max="1545" width="17.625" style="1" bestFit="1" customWidth="1"/>
    <col min="1546" max="1546" width="12" style="1" bestFit="1" customWidth="1"/>
    <col min="1547" max="1547" width="28.125" style="1" bestFit="1" customWidth="1"/>
    <col min="1548" max="1548" width="26.75" style="1" bestFit="1" customWidth="1"/>
    <col min="1549" max="1549" width="32.875" style="1" customWidth="1"/>
    <col min="1550" max="1550" width="32.125" style="1" bestFit="1" customWidth="1"/>
    <col min="1551" max="1551" width="17.625" style="1" bestFit="1" customWidth="1"/>
    <col min="1552" max="1552" width="28.375" style="1" bestFit="1" customWidth="1"/>
    <col min="1553" max="1553" width="29.875" style="1" customWidth="1"/>
    <col min="1554" max="1554" width="23.625" style="1" customWidth="1"/>
    <col min="1555" max="1564" width="8" style="1"/>
    <col min="1565" max="1568" width="0" style="1" hidden="1" customWidth="1"/>
    <col min="1569" max="1792" width="8" style="1"/>
    <col min="1793" max="1793" width="15.625" style="1" customWidth="1"/>
    <col min="1794" max="1794" width="13.125" style="1" customWidth="1"/>
    <col min="1795" max="1795" width="28" style="1" bestFit="1" customWidth="1"/>
    <col min="1796" max="1796" width="25.375" style="1" customWidth="1"/>
    <col min="1797" max="1797" width="32.875" style="1" customWidth="1"/>
    <col min="1798" max="1798" width="0" style="1" hidden="1" customWidth="1"/>
    <col min="1799" max="1799" width="25.625" style="1" customWidth="1"/>
    <col min="1800" max="1800" width="30.625" style="1" bestFit="1" customWidth="1"/>
    <col min="1801" max="1801" width="17.625" style="1" bestFit="1" customWidth="1"/>
    <col min="1802" max="1802" width="12" style="1" bestFit="1" customWidth="1"/>
    <col min="1803" max="1803" width="28.125" style="1" bestFit="1" customWidth="1"/>
    <col min="1804" max="1804" width="26.75" style="1" bestFit="1" customWidth="1"/>
    <col min="1805" max="1805" width="32.875" style="1" customWidth="1"/>
    <col min="1806" max="1806" width="32.125" style="1" bestFit="1" customWidth="1"/>
    <col min="1807" max="1807" width="17.625" style="1" bestFit="1" customWidth="1"/>
    <col min="1808" max="1808" width="28.375" style="1" bestFit="1" customWidth="1"/>
    <col min="1809" max="1809" width="29.875" style="1" customWidth="1"/>
    <col min="1810" max="1810" width="23.625" style="1" customWidth="1"/>
    <col min="1811" max="1820" width="8" style="1"/>
    <col min="1821" max="1824" width="0" style="1" hidden="1" customWidth="1"/>
    <col min="1825" max="2048" width="8" style="1"/>
    <col min="2049" max="2049" width="15.625" style="1" customWidth="1"/>
    <col min="2050" max="2050" width="13.125" style="1" customWidth="1"/>
    <col min="2051" max="2051" width="28" style="1" bestFit="1" customWidth="1"/>
    <col min="2052" max="2052" width="25.375" style="1" customWidth="1"/>
    <col min="2053" max="2053" width="32.875" style="1" customWidth="1"/>
    <col min="2054" max="2054" width="0" style="1" hidden="1" customWidth="1"/>
    <col min="2055" max="2055" width="25.625" style="1" customWidth="1"/>
    <col min="2056" max="2056" width="30.625" style="1" bestFit="1" customWidth="1"/>
    <col min="2057" max="2057" width="17.625" style="1" bestFit="1" customWidth="1"/>
    <col min="2058" max="2058" width="12" style="1" bestFit="1" customWidth="1"/>
    <col min="2059" max="2059" width="28.125" style="1" bestFit="1" customWidth="1"/>
    <col min="2060" max="2060" width="26.75" style="1" bestFit="1" customWidth="1"/>
    <col min="2061" max="2061" width="32.875" style="1" customWidth="1"/>
    <col min="2062" max="2062" width="32.125" style="1" bestFit="1" customWidth="1"/>
    <col min="2063" max="2063" width="17.625" style="1" bestFit="1" customWidth="1"/>
    <col min="2064" max="2064" width="28.375" style="1" bestFit="1" customWidth="1"/>
    <col min="2065" max="2065" width="29.875" style="1" customWidth="1"/>
    <col min="2066" max="2066" width="23.625" style="1" customWidth="1"/>
    <col min="2067" max="2076" width="8" style="1"/>
    <col min="2077" max="2080" width="0" style="1" hidden="1" customWidth="1"/>
    <col min="2081" max="2304" width="8" style="1"/>
    <col min="2305" max="2305" width="15.625" style="1" customWidth="1"/>
    <col min="2306" max="2306" width="13.125" style="1" customWidth="1"/>
    <col min="2307" max="2307" width="28" style="1" bestFit="1" customWidth="1"/>
    <col min="2308" max="2308" width="25.375" style="1" customWidth="1"/>
    <col min="2309" max="2309" width="32.875" style="1" customWidth="1"/>
    <col min="2310" max="2310" width="0" style="1" hidden="1" customWidth="1"/>
    <col min="2311" max="2311" width="25.625" style="1" customWidth="1"/>
    <col min="2312" max="2312" width="30.625" style="1" bestFit="1" customWidth="1"/>
    <col min="2313" max="2313" width="17.625" style="1" bestFit="1" customWidth="1"/>
    <col min="2314" max="2314" width="12" style="1" bestFit="1" customWidth="1"/>
    <col min="2315" max="2315" width="28.125" style="1" bestFit="1" customWidth="1"/>
    <col min="2316" max="2316" width="26.75" style="1" bestFit="1" customWidth="1"/>
    <col min="2317" max="2317" width="32.875" style="1" customWidth="1"/>
    <col min="2318" max="2318" width="32.125" style="1" bestFit="1" customWidth="1"/>
    <col min="2319" max="2319" width="17.625" style="1" bestFit="1" customWidth="1"/>
    <col min="2320" max="2320" width="28.375" style="1" bestFit="1" customWidth="1"/>
    <col min="2321" max="2321" width="29.875" style="1" customWidth="1"/>
    <col min="2322" max="2322" width="23.625" style="1" customWidth="1"/>
    <col min="2323" max="2332" width="8" style="1"/>
    <col min="2333" max="2336" width="0" style="1" hidden="1" customWidth="1"/>
    <col min="2337" max="2560" width="8" style="1"/>
    <col min="2561" max="2561" width="15.625" style="1" customWidth="1"/>
    <col min="2562" max="2562" width="13.125" style="1" customWidth="1"/>
    <col min="2563" max="2563" width="28" style="1" bestFit="1" customWidth="1"/>
    <col min="2564" max="2564" width="25.375" style="1" customWidth="1"/>
    <col min="2565" max="2565" width="32.875" style="1" customWidth="1"/>
    <col min="2566" max="2566" width="0" style="1" hidden="1" customWidth="1"/>
    <col min="2567" max="2567" width="25.625" style="1" customWidth="1"/>
    <col min="2568" max="2568" width="30.625" style="1" bestFit="1" customWidth="1"/>
    <col min="2569" max="2569" width="17.625" style="1" bestFit="1" customWidth="1"/>
    <col min="2570" max="2570" width="12" style="1" bestFit="1" customWidth="1"/>
    <col min="2571" max="2571" width="28.125" style="1" bestFit="1" customWidth="1"/>
    <col min="2572" max="2572" width="26.75" style="1" bestFit="1" customWidth="1"/>
    <col min="2573" max="2573" width="32.875" style="1" customWidth="1"/>
    <col min="2574" max="2574" width="32.125" style="1" bestFit="1" customWidth="1"/>
    <col min="2575" max="2575" width="17.625" style="1" bestFit="1" customWidth="1"/>
    <col min="2576" max="2576" width="28.375" style="1" bestFit="1" customWidth="1"/>
    <col min="2577" max="2577" width="29.875" style="1" customWidth="1"/>
    <col min="2578" max="2578" width="23.625" style="1" customWidth="1"/>
    <col min="2579" max="2588" width="8" style="1"/>
    <col min="2589" max="2592" width="0" style="1" hidden="1" customWidth="1"/>
    <col min="2593" max="2816" width="8" style="1"/>
    <col min="2817" max="2817" width="15.625" style="1" customWidth="1"/>
    <col min="2818" max="2818" width="13.125" style="1" customWidth="1"/>
    <col min="2819" max="2819" width="28" style="1" bestFit="1" customWidth="1"/>
    <col min="2820" max="2820" width="25.375" style="1" customWidth="1"/>
    <col min="2821" max="2821" width="32.875" style="1" customWidth="1"/>
    <col min="2822" max="2822" width="0" style="1" hidden="1" customWidth="1"/>
    <col min="2823" max="2823" width="25.625" style="1" customWidth="1"/>
    <col min="2824" max="2824" width="30.625" style="1" bestFit="1" customWidth="1"/>
    <col min="2825" max="2825" width="17.625" style="1" bestFit="1" customWidth="1"/>
    <col min="2826" max="2826" width="12" style="1" bestFit="1" customWidth="1"/>
    <col min="2827" max="2827" width="28.125" style="1" bestFit="1" customWidth="1"/>
    <col min="2828" max="2828" width="26.75" style="1" bestFit="1" customWidth="1"/>
    <col min="2829" max="2829" width="32.875" style="1" customWidth="1"/>
    <col min="2830" max="2830" width="32.125" style="1" bestFit="1" customWidth="1"/>
    <col min="2831" max="2831" width="17.625" style="1" bestFit="1" customWidth="1"/>
    <col min="2832" max="2832" width="28.375" style="1" bestFit="1" customWidth="1"/>
    <col min="2833" max="2833" width="29.875" style="1" customWidth="1"/>
    <col min="2834" max="2834" width="23.625" style="1" customWidth="1"/>
    <col min="2835" max="2844" width="8" style="1"/>
    <col min="2845" max="2848" width="0" style="1" hidden="1" customWidth="1"/>
    <col min="2849" max="3072" width="8" style="1"/>
    <col min="3073" max="3073" width="15.625" style="1" customWidth="1"/>
    <col min="3074" max="3074" width="13.125" style="1" customWidth="1"/>
    <col min="3075" max="3075" width="28" style="1" bestFit="1" customWidth="1"/>
    <col min="3076" max="3076" width="25.375" style="1" customWidth="1"/>
    <col min="3077" max="3077" width="32.875" style="1" customWidth="1"/>
    <col min="3078" max="3078" width="0" style="1" hidden="1" customWidth="1"/>
    <col min="3079" max="3079" width="25.625" style="1" customWidth="1"/>
    <col min="3080" max="3080" width="30.625" style="1" bestFit="1" customWidth="1"/>
    <col min="3081" max="3081" width="17.625" style="1" bestFit="1" customWidth="1"/>
    <col min="3082" max="3082" width="12" style="1" bestFit="1" customWidth="1"/>
    <col min="3083" max="3083" width="28.125" style="1" bestFit="1" customWidth="1"/>
    <col min="3084" max="3084" width="26.75" style="1" bestFit="1" customWidth="1"/>
    <col min="3085" max="3085" width="32.875" style="1" customWidth="1"/>
    <col min="3086" max="3086" width="32.125" style="1" bestFit="1" customWidth="1"/>
    <col min="3087" max="3087" width="17.625" style="1" bestFit="1" customWidth="1"/>
    <col min="3088" max="3088" width="28.375" style="1" bestFit="1" customWidth="1"/>
    <col min="3089" max="3089" width="29.875" style="1" customWidth="1"/>
    <col min="3090" max="3090" width="23.625" style="1" customWidth="1"/>
    <col min="3091" max="3100" width="8" style="1"/>
    <col min="3101" max="3104" width="0" style="1" hidden="1" customWidth="1"/>
    <col min="3105" max="3328" width="8" style="1"/>
    <col min="3329" max="3329" width="15.625" style="1" customWidth="1"/>
    <col min="3330" max="3330" width="13.125" style="1" customWidth="1"/>
    <col min="3331" max="3331" width="28" style="1" bestFit="1" customWidth="1"/>
    <col min="3332" max="3332" width="25.375" style="1" customWidth="1"/>
    <col min="3333" max="3333" width="32.875" style="1" customWidth="1"/>
    <col min="3334" max="3334" width="0" style="1" hidden="1" customWidth="1"/>
    <col min="3335" max="3335" width="25.625" style="1" customWidth="1"/>
    <col min="3336" max="3336" width="30.625" style="1" bestFit="1" customWidth="1"/>
    <col min="3337" max="3337" width="17.625" style="1" bestFit="1" customWidth="1"/>
    <col min="3338" max="3338" width="12" style="1" bestFit="1" customWidth="1"/>
    <col min="3339" max="3339" width="28.125" style="1" bestFit="1" customWidth="1"/>
    <col min="3340" max="3340" width="26.75" style="1" bestFit="1" customWidth="1"/>
    <col min="3341" max="3341" width="32.875" style="1" customWidth="1"/>
    <col min="3342" max="3342" width="32.125" style="1" bestFit="1" customWidth="1"/>
    <col min="3343" max="3343" width="17.625" style="1" bestFit="1" customWidth="1"/>
    <col min="3344" max="3344" width="28.375" style="1" bestFit="1" customWidth="1"/>
    <col min="3345" max="3345" width="29.875" style="1" customWidth="1"/>
    <col min="3346" max="3346" width="23.625" style="1" customWidth="1"/>
    <col min="3347" max="3356" width="8" style="1"/>
    <col min="3357" max="3360" width="0" style="1" hidden="1" customWidth="1"/>
    <col min="3361" max="3584" width="8" style="1"/>
    <col min="3585" max="3585" width="15.625" style="1" customWidth="1"/>
    <col min="3586" max="3586" width="13.125" style="1" customWidth="1"/>
    <col min="3587" max="3587" width="28" style="1" bestFit="1" customWidth="1"/>
    <col min="3588" max="3588" width="25.375" style="1" customWidth="1"/>
    <col min="3589" max="3589" width="32.875" style="1" customWidth="1"/>
    <col min="3590" max="3590" width="0" style="1" hidden="1" customWidth="1"/>
    <col min="3591" max="3591" width="25.625" style="1" customWidth="1"/>
    <col min="3592" max="3592" width="30.625" style="1" bestFit="1" customWidth="1"/>
    <col min="3593" max="3593" width="17.625" style="1" bestFit="1" customWidth="1"/>
    <col min="3594" max="3594" width="12" style="1" bestFit="1" customWidth="1"/>
    <col min="3595" max="3595" width="28.125" style="1" bestFit="1" customWidth="1"/>
    <col min="3596" max="3596" width="26.75" style="1" bestFit="1" customWidth="1"/>
    <col min="3597" max="3597" width="32.875" style="1" customWidth="1"/>
    <col min="3598" max="3598" width="32.125" style="1" bestFit="1" customWidth="1"/>
    <col min="3599" max="3599" width="17.625" style="1" bestFit="1" customWidth="1"/>
    <col min="3600" max="3600" width="28.375" style="1" bestFit="1" customWidth="1"/>
    <col min="3601" max="3601" width="29.875" style="1" customWidth="1"/>
    <col min="3602" max="3602" width="23.625" style="1" customWidth="1"/>
    <col min="3603" max="3612" width="8" style="1"/>
    <col min="3613" max="3616" width="0" style="1" hidden="1" customWidth="1"/>
    <col min="3617" max="3840" width="8" style="1"/>
    <col min="3841" max="3841" width="15.625" style="1" customWidth="1"/>
    <col min="3842" max="3842" width="13.125" style="1" customWidth="1"/>
    <col min="3843" max="3843" width="28" style="1" bestFit="1" customWidth="1"/>
    <col min="3844" max="3844" width="25.375" style="1" customWidth="1"/>
    <col min="3845" max="3845" width="32.875" style="1" customWidth="1"/>
    <col min="3846" max="3846" width="0" style="1" hidden="1" customWidth="1"/>
    <col min="3847" max="3847" width="25.625" style="1" customWidth="1"/>
    <col min="3848" max="3848" width="30.625" style="1" bestFit="1" customWidth="1"/>
    <col min="3849" max="3849" width="17.625" style="1" bestFit="1" customWidth="1"/>
    <col min="3850" max="3850" width="12" style="1" bestFit="1" customWidth="1"/>
    <col min="3851" max="3851" width="28.125" style="1" bestFit="1" customWidth="1"/>
    <col min="3852" max="3852" width="26.75" style="1" bestFit="1" customWidth="1"/>
    <col min="3853" max="3853" width="32.875" style="1" customWidth="1"/>
    <col min="3854" max="3854" width="32.125" style="1" bestFit="1" customWidth="1"/>
    <col min="3855" max="3855" width="17.625" style="1" bestFit="1" customWidth="1"/>
    <col min="3856" max="3856" width="28.375" style="1" bestFit="1" customWidth="1"/>
    <col min="3857" max="3857" width="29.875" style="1" customWidth="1"/>
    <col min="3858" max="3858" width="23.625" style="1" customWidth="1"/>
    <col min="3859" max="3868" width="8" style="1"/>
    <col min="3869" max="3872" width="0" style="1" hidden="1" customWidth="1"/>
    <col min="3873" max="4096" width="8" style="1"/>
    <col min="4097" max="4097" width="15.625" style="1" customWidth="1"/>
    <col min="4098" max="4098" width="13.125" style="1" customWidth="1"/>
    <col min="4099" max="4099" width="28" style="1" bestFit="1" customWidth="1"/>
    <col min="4100" max="4100" width="25.375" style="1" customWidth="1"/>
    <col min="4101" max="4101" width="32.875" style="1" customWidth="1"/>
    <col min="4102" max="4102" width="0" style="1" hidden="1" customWidth="1"/>
    <col min="4103" max="4103" width="25.625" style="1" customWidth="1"/>
    <col min="4104" max="4104" width="30.625" style="1" bestFit="1" customWidth="1"/>
    <col min="4105" max="4105" width="17.625" style="1" bestFit="1" customWidth="1"/>
    <col min="4106" max="4106" width="12" style="1" bestFit="1" customWidth="1"/>
    <col min="4107" max="4107" width="28.125" style="1" bestFit="1" customWidth="1"/>
    <col min="4108" max="4108" width="26.75" style="1" bestFit="1" customWidth="1"/>
    <col min="4109" max="4109" width="32.875" style="1" customWidth="1"/>
    <col min="4110" max="4110" width="32.125" style="1" bestFit="1" customWidth="1"/>
    <col min="4111" max="4111" width="17.625" style="1" bestFit="1" customWidth="1"/>
    <col min="4112" max="4112" width="28.375" style="1" bestFit="1" customWidth="1"/>
    <col min="4113" max="4113" width="29.875" style="1" customWidth="1"/>
    <col min="4114" max="4114" width="23.625" style="1" customWidth="1"/>
    <col min="4115" max="4124" width="8" style="1"/>
    <col min="4125" max="4128" width="0" style="1" hidden="1" customWidth="1"/>
    <col min="4129" max="4352" width="8" style="1"/>
    <col min="4353" max="4353" width="15.625" style="1" customWidth="1"/>
    <col min="4354" max="4354" width="13.125" style="1" customWidth="1"/>
    <col min="4355" max="4355" width="28" style="1" bestFit="1" customWidth="1"/>
    <col min="4356" max="4356" width="25.375" style="1" customWidth="1"/>
    <col min="4357" max="4357" width="32.875" style="1" customWidth="1"/>
    <col min="4358" max="4358" width="0" style="1" hidden="1" customWidth="1"/>
    <col min="4359" max="4359" width="25.625" style="1" customWidth="1"/>
    <col min="4360" max="4360" width="30.625" style="1" bestFit="1" customWidth="1"/>
    <col min="4361" max="4361" width="17.625" style="1" bestFit="1" customWidth="1"/>
    <col min="4362" max="4362" width="12" style="1" bestFit="1" customWidth="1"/>
    <col min="4363" max="4363" width="28.125" style="1" bestFit="1" customWidth="1"/>
    <col min="4364" max="4364" width="26.75" style="1" bestFit="1" customWidth="1"/>
    <col min="4365" max="4365" width="32.875" style="1" customWidth="1"/>
    <col min="4366" max="4366" width="32.125" style="1" bestFit="1" customWidth="1"/>
    <col min="4367" max="4367" width="17.625" style="1" bestFit="1" customWidth="1"/>
    <col min="4368" max="4368" width="28.375" style="1" bestFit="1" customWidth="1"/>
    <col min="4369" max="4369" width="29.875" style="1" customWidth="1"/>
    <col min="4370" max="4370" width="23.625" style="1" customWidth="1"/>
    <col min="4371" max="4380" width="8" style="1"/>
    <col min="4381" max="4384" width="0" style="1" hidden="1" customWidth="1"/>
    <col min="4385" max="4608" width="8" style="1"/>
    <col min="4609" max="4609" width="15.625" style="1" customWidth="1"/>
    <col min="4610" max="4610" width="13.125" style="1" customWidth="1"/>
    <col min="4611" max="4611" width="28" style="1" bestFit="1" customWidth="1"/>
    <col min="4612" max="4612" width="25.375" style="1" customWidth="1"/>
    <col min="4613" max="4613" width="32.875" style="1" customWidth="1"/>
    <col min="4614" max="4614" width="0" style="1" hidden="1" customWidth="1"/>
    <col min="4615" max="4615" width="25.625" style="1" customWidth="1"/>
    <col min="4616" max="4616" width="30.625" style="1" bestFit="1" customWidth="1"/>
    <col min="4617" max="4617" width="17.625" style="1" bestFit="1" customWidth="1"/>
    <col min="4618" max="4618" width="12" style="1" bestFit="1" customWidth="1"/>
    <col min="4619" max="4619" width="28.125" style="1" bestFit="1" customWidth="1"/>
    <col min="4620" max="4620" width="26.75" style="1" bestFit="1" customWidth="1"/>
    <col min="4621" max="4621" width="32.875" style="1" customWidth="1"/>
    <col min="4622" max="4622" width="32.125" style="1" bestFit="1" customWidth="1"/>
    <col min="4623" max="4623" width="17.625" style="1" bestFit="1" customWidth="1"/>
    <col min="4624" max="4624" width="28.375" style="1" bestFit="1" customWidth="1"/>
    <col min="4625" max="4625" width="29.875" style="1" customWidth="1"/>
    <col min="4626" max="4626" width="23.625" style="1" customWidth="1"/>
    <col min="4627" max="4636" width="8" style="1"/>
    <col min="4637" max="4640" width="0" style="1" hidden="1" customWidth="1"/>
    <col min="4641" max="4864" width="8" style="1"/>
    <col min="4865" max="4865" width="15.625" style="1" customWidth="1"/>
    <col min="4866" max="4866" width="13.125" style="1" customWidth="1"/>
    <col min="4867" max="4867" width="28" style="1" bestFit="1" customWidth="1"/>
    <col min="4868" max="4868" width="25.375" style="1" customWidth="1"/>
    <col min="4869" max="4869" width="32.875" style="1" customWidth="1"/>
    <col min="4870" max="4870" width="0" style="1" hidden="1" customWidth="1"/>
    <col min="4871" max="4871" width="25.625" style="1" customWidth="1"/>
    <col min="4872" max="4872" width="30.625" style="1" bestFit="1" customWidth="1"/>
    <col min="4873" max="4873" width="17.625" style="1" bestFit="1" customWidth="1"/>
    <col min="4874" max="4874" width="12" style="1" bestFit="1" customWidth="1"/>
    <col min="4875" max="4875" width="28.125" style="1" bestFit="1" customWidth="1"/>
    <col min="4876" max="4876" width="26.75" style="1" bestFit="1" customWidth="1"/>
    <col min="4877" max="4877" width="32.875" style="1" customWidth="1"/>
    <col min="4878" max="4878" width="32.125" style="1" bestFit="1" customWidth="1"/>
    <col min="4879" max="4879" width="17.625" style="1" bestFit="1" customWidth="1"/>
    <col min="4880" max="4880" width="28.375" style="1" bestFit="1" customWidth="1"/>
    <col min="4881" max="4881" width="29.875" style="1" customWidth="1"/>
    <col min="4882" max="4882" width="23.625" style="1" customWidth="1"/>
    <col min="4883" max="4892" width="8" style="1"/>
    <col min="4893" max="4896" width="0" style="1" hidden="1" customWidth="1"/>
    <col min="4897" max="5120" width="8" style="1"/>
    <col min="5121" max="5121" width="15.625" style="1" customWidth="1"/>
    <col min="5122" max="5122" width="13.125" style="1" customWidth="1"/>
    <col min="5123" max="5123" width="28" style="1" bestFit="1" customWidth="1"/>
    <col min="5124" max="5124" width="25.375" style="1" customWidth="1"/>
    <col min="5125" max="5125" width="32.875" style="1" customWidth="1"/>
    <col min="5126" max="5126" width="0" style="1" hidden="1" customWidth="1"/>
    <col min="5127" max="5127" width="25.625" style="1" customWidth="1"/>
    <col min="5128" max="5128" width="30.625" style="1" bestFit="1" customWidth="1"/>
    <col min="5129" max="5129" width="17.625" style="1" bestFit="1" customWidth="1"/>
    <col min="5130" max="5130" width="12" style="1" bestFit="1" customWidth="1"/>
    <col min="5131" max="5131" width="28.125" style="1" bestFit="1" customWidth="1"/>
    <col min="5132" max="5132" width="26.75" style="1" bestFit="1" customWidth="1"/>
    <col min="5133" max="5133" width="32.875" style="1" customWidth="1"/>
    <col min="5134" max="5134" width="32.125" style="1" bestFit="1" customWidth="1"/>
    <col min="5135" max="5135" width="17.625" style="1" bestFit="1" customWidth="1"/>
    <col min="5136" max="5136" width="28.375" style="1" bestFit="1" customWidth="1"/>
    <col min="5137" max="5137" width="29.875" style="1" customWidth="1"/>
    <col min="5138" max="5138" width="23.625" style="1" customWidth="1"/>
    <col min="5139" max="5148" width="8" style="1"/>
    <col min="5149" max="5152" width="0" style="1" hidden="1" customWidth="1"/>
    <col min="5153" max="5376" width="8" style="1"/>
    <col min="5377" max="5377" width="15.625" style="1" customWidth="1"/>
    <col min="5378" max="5378" width="13.125" style="1" customWidth="1"/>
    <col min="5379" max="5379" width="28" style="1" bestFit="1" customWidth="1"/>
    <col min="5380" max="5380" width="25.375" style="1" customWidth="1"/>
    <col min="5381" max="5381" width="32.875" style="1" customWidth="1"/>
    <col min="5382" max="5382" width="0" style="1" hidden="1" customWidth="1"/>
    <col min="5383" max="5383" width="25.625" style="1" customWidth="1"/>
    <col min="5384" max="5384" width="30.625" style="1" bestFit="1" customWidth="1"/>
    <col min="5385" max="5385" width="17.625" style="1" bestFit="1" customWidth="1"/>
    <col min="5386" max="5386" width="12" style="1" bestFit="1" customWidth="1"/>
    <col min="5387" max="5387" width="28.125" style="1" bestFit="1" customWidth="1"/>
    <col min="5388" max="5388" width="26.75" style="1" bestFit="1" customWidth="1"/>
    <col min="5389" max="5389" width="32.875" style="1" customWidth="1"/>
    <col min="5390" max="5390" width="32.125" style="1" bestFit="1" customWidth="1"/>
    <col min="5391" max="5391" width="17.625" style="1" bestFit="1" customWidth="1"/>
    <col min="5392" max="5392" width="28.375" style="1" bestFit="1" customWidth="1"/>
    <col min="5393" max="5393" width="29.875" style="1" customWidth="1"/>
    <col min="5394" max="5394" width="23.625" style="1" customWidth="1"/>
    <col min="5395" max="5404" width="8" style="1"/>
    <col min="5405" max="5408" width="0" style="1" hidden="1" customWidth="1"/>
    <col min="5409" max="5632" width="8" style="1"/>
    <col min="5633" max="5633" width="15.625" style="1" customWidth="1"/>
    <col min="5634" max="5634" width="13.125" style="1" customWidth="1"/>
    <col min="5635" max="5635" width="28" style="1" bestFit="1" customWidth="1"/>
    <col min="5636" max="5636" width="25.375" style="1" customWidth="1"/>
    <col min="5637" max="5637" width="32.875" style="1" customWidth="1"/>
    <col min="5638" max="5638" width="0" style="1" hidden="1" customWidth="1"/>
    <col min="5639" max="5639" width="25.625" style="1" customWidth="1"/>
    <col min="5640" max="5640" width="30.625" style="1" bestFit="1" customWidth="1"/>
    <col min="5641" max="5641" width="17.625" style="1" bestFit="1" customWidth="1"/>
    <col min="5642" max="5642" width="12" style="1" bestFit="1" customWidth="1"/>
    <col min="5643" max="5643" width="28.125" style="1" bestFit="1" customWidth="1"/>
    <col min="5644" max="5644" width="26.75" style="1" bestFit="1" customWidth="1"/>
    <col min="5645" max="5645" width="32.875" style="1" customWidth="1"/>
    <col min="5646" max="5646" width="32.125" style="1" bestFit="1" customWidth="1"/>
    <col min="5647" max="5647" width="17.625" style="1" bestFit="1" customWidth="1"/>
    <col min="5648" max="5648" width="28.375" style="1" bestFit="1" customWidth="1"/>
    <col min="5649" max="5649" width="29.875" style="1" customWidth="1"/>
    <col min="5650" max="5650" width="23.625" style="1" customWidth="1"/>
    <col min="5651" max="5660" width="8" style="1"/>
    <col min="5661" max="5664" width="0" style="1" hidden="1" customWidth="1"/>
    <col min="5665" max="5888" width="8" style="1"/>
    <col min="5889" max="5889" width="15.625" style="1" customWidth="1"/>
    <col min="5890" max="5890" width="13.125" style="1" customWidth="1"/>
    <col min="5891" max="5891" width="28" style="1" bestFit="1" customWidth="1"/>
    <col min="5892" max="5892" width="25.375" style="1" customWidth="1"/>
    <col min="5893" max="5893" width="32.875" style="1" customWidth="1"/>
    <col min="5894" max="5894" width="0" style="1" hidden="1" customWidth="1"/>
    <col min="5895" max="5895" width="25.625" style="1" customWidth="1"/>
    <col min="5896" max="5896" width="30.625" style="1" bestFit="1" customWidth="1"/>
    <col min="5897" max="5897" width="17.625" style="1" bestFit="1" customWidth="1"/>
    <col min="5898" max="5898" width="12" style="1" bestFit="1" customWidth="1"/>
    <col min="5899" max="5899" width="28.125" style="1" bestFit="1" customWidth="1"/>
    <col min="5900" max="5900" width="26.75" style="1" bestFit="1" customWidth="1"/>
    <col min="5901" max="5901" width="32.875" style="1" customWidth="1"/>
    <col min="5902" max="5902" width="32.125" style="1" bestFit="1" customWidth="1"/>
    <col min="5903" max="5903" width="17.625" style="1" bestFit="1" customWidth="1"/>
    <col min="5904" max="5904" width="28.375" style="1" bestFit="1" customWidth="1"/>
    <col min="5905" max="5905" width="29.875" style="1" customWidth="1"/>
    <col min="5906" max="5906" width="23.625" style="1" customWidth="1"/>
    <col min="5907" max="5916" width="8" style="1"/>
    <col min="5917" max="5920" width="0" style="1" hidden="1" customWidth="1"/>
    <col min="5921" max="6144" width="8" style="1"/>
    <col min="6145" max="6145" width="15.625" style="1" customWidth="1"/>
    <col min="6146" max="6146" width="13.125" style="1" customWidth="1"/>
    <col min="6147" max="6147" width="28" style="1" bestFit="1" customWidth="1"/>
    <col min="6148" max="6148" width="25.375" style="1" customWidth="1"/>
    <col min="6149" max="6149" width="32.875" style="1" customWidth="1"/>
    <col min="6150" max="6150" width="0" style="1" hidden="1" customWidth="1"/>
    <col min="6151" max="6151" width="25.625" style="1" customWidth="1"/>
    <col min="6152" max="6152" width="30.625" style="1" bestFit="1" customWidth="1"/>
    <col min="6153" max="6153" width="17.625" style="1" bestFit="1" customWidth="1"/>
    <col min="6154" max="6154" width="12" style="1" bestFit="1" customWidth="1"/>
    <col min="6155" max="6155" width="28.125" style="1" bestFit="1" customWidth="1"/>
    <col min="6156" max="6156" width="26.75" style="1" bestFit="1" customWidth="1"/>
    <col min="6157" max="6157" width="32.875" style="1" customWidth="1"/>
    <col min="6158" max="6158" width="32.125" style="1" bestFit="1" customWidth="1"/>
    <col min="6159" max="6159" width="17.625" style="1" bestFit="1" customWidth="1"/>
    <col min="6160" max="6160" width="28.375" style="1" bestFit="1" customWidth="1"/>
    <col min="6161" max="6161" width="29.875" style="1" customWidth="1"/>
    <col min="6162" max="6162" width="23.625" style="1" customWidth="1"/>
    <col min="6163" max="6172" width="8" style="1"/>
    <col min="6173" max="6176" width="0" style="1" hidden="1" customWidth="1"/>
    <col min="6177" max="6400" width="8" style="1"/>
    <col min="6401" max="6401" width="15.625" style="1" customWidth="1"/>
    <col min="6402" max="6402" width="13.125" style="1" customWidth="1"/>
    <col min="6403" max="6403" width="28" style="1" bestFit="1" customWidth="1"/>
    <col min="6404" max="6404" width="25.375" style="1" customWidth="1"/>
    <col min="6405" max="6405" width="32.875" style="1" customWidth="1"/>
    <col min="6406" max="6406" width="0" style="1" hidden="1" customWidth="1"/>
    <col min="6407" max="6407" width="25.625" style="1" customWidth="1"/>
    <col min="6408" max="6408" width="30.625" style="1" bestFit="1" customWidth="1"/>
    <col min="6409" max="6409" width="17.625" style="1" bestFit="1" customWidth="1"/>
    <col min="6410" max="6410" width="12" style="1" bestFit="1" customWidth="1"/>
    <col min="6411" max="6411" width="28.125" style="1" bestFit="1" customWidth="1"/>
    <col min="6412" max="6412" width="26.75" style="1" bestFit="1" customWidth="1"/>
    <col min="6413" max="6413" width="32.875" style="1" customWidth="1"/>
    <col min="6414" max="6414" width="32.125" style="1" bestFit="1" customWidth="1"/>
    <col min="6415" max="6415" width="17.625" style="1" bestFit="1" customWidth="1"/>
    <col min="6416" max="6416" width="28.375" style="1" bestFit="1" customWidth="1"/>
    <col min="6417" max="6417" width="29.875" style="1" customWidth="1"/>
    <col min="6418" max="6418" width="23.625" style="1" customWidth="1"/>
    <col min="6419" max="6428" width="8" style="1"/>
    <col min="6429" max="6432" width="0" style="1" hidden="1" customWidth="1"/>
    <col min="6433" max="6656" width="8" style="1"/>
    <col min="6657" max="6657" width="15.625" style="1" customWidth="1"/>
    <col min="6658" max="6658" width="13.125" style="1" customWidth="1"/>
    <col min="6659" max="6659" width="28" style="1" bestFit="1" customWidth="1"/>
    <col min="6660" max="6660" width="25.375" style="1" customWidth="1"/>
    <col min="6661" max="6661" width="32.875" style="1" customWidth="1"/>
    <col min="6662" max="6662" width="0" style="1" hidden="1" customWidth="1"/>
    <col min="6663" max="6663" width="25.625" style="1" customWidth="1"/>
    <col min="6664" max="6664" width="30.625" style="1" bestFit="1" customWidth="1"/>
    <col min="6665" max="6665" width="17.625" style="1" bestFit="1" customWidth="1"/>
    <col min="6666" max="6666" width="12" style="1" bestFit="1" customWidth="1"/>
    <col min="6667" max="6667" width="28.125" style="1" bestFit="1" customWidth="1"/>
    <col min="6668" max="6668" width="26.75" style="1" bestFit="1" customWidth="1"/>
    <col min="6669" max="6669" width="32.875" style="1" customWidth="1"/>
    <col min="6670" max="6670" width="32.125" style="1" bestFit="1" customWidth="1"/>
    <col min="6671" max="6671" width="17.625" style="1" bestFit="1" customWidth="1"/>
    <col min="6672" max="6672" width="28.375" style="1" bestFit="1" customWidth="1"/>
    <col min="6673" max="6673" width="29.875" style="1" customWidth="1"/>
    <col min="6674" max="6674" width="23.625" style="1" customWidth="1"/>
    <col min="6675" max="6684" width="8" style="1"/>
    <col min="6685" max="6688" width="0" style="1" hidden="1" customWidth="1"/>
    <col min="6689" max="6912" width="8" style="1"/>
    <col min="6913" max="6913" width="15.625" style="1" customWidth="1"/>
    <col min="6914" max="6914" width="13.125" style="1" customWidth="1"/>
    <col min="6915" max="6915" width="28" style="1" bestFit="1" customWidth="1"/>
    <col min="6916" max="6916" width="25.375" style="1" customWidth="1"/>
    <col min="6917" max="6917" width="32.875" style="1" customWidth="1"/>
    <col min="6918" max="6918" width="0" style="1" hidden="1" customWidth="1"/>
    <col min="6919" max="6919" width="25.625" style="1" customWidth="1"/>
    <col min="6920" max="6920" width="30.625" style="1" bestFit="1" customWidth="1"/>
    <col min="6921" max="6921" width="17.625" style="1" bestFit="1" customWidth="1"/>
    <col min="6922" max="6922" width="12" style="1" bestFit="1" customWidth="1"/>
    <col min="6923" max="6923" width="28.125" style="1" bestFit="1" customWidth="1"/>
    <col min="6924" max="6924" width="26.75" style="1" bestFit="1" customWidth="1"/>
    <col min="6925" max="6925" width="32.875" style="1" customWidth="1"/>
    <col min="6926" max="6926" width="32.125" style="1" bestFit="1" customWidth="1"/>
    <col min="6927" max="6927" width="17.625" style="1" bestFit="1" customWidth="1"/>
    <col min="6928" max="6928" width="28.375" style="1" bestFit="1" customWidth="1"/>
    <col min="6929" max="6929" width="29.875" style="1" customWidth="1"/>
    <col min="6930" max="6930" width="23.625" style="1" customWidth="1"/>
    <col min="6931" max="6940" width="8" style="1"/>
    <col min="6941" max="6944" width="0" style="1" hidden="1" customWidth="1"/>
    <col min="6945" max="7168" width="8" style="1"/>
    <col min="7169" max="7169" width="15.625" style="1" customWidth="1"/>
    <col min="7170" max="7170" width="13.125" style="1" customWidth="1"/>
    <col min="7171" max="7171" width="28" style="1" bestFit="1" customWidth="1"/>
    <col min="7172" max="7172" width="25.375" style="1" customWidth="1"/>
    <col min="7173" max="7173" width="32.875" style="1" customWidth="1"/>
    <col min="7174" max="7174" width="0" style="1" hidden="1" customWidth="1"/>
    <col min="7175" max="7175" width="25.625" style="1" customWidth="1"/>
    <col min="7176" max="7176" width="30.625" style="1" bestFit="1" customWidth="1"/>
    <col min="7177" max="7177" width="17.625" style="1" bestFit="1" customWidth="1"/>
    <col min="7178" max="7178" width="12" style="1" bestFit="1" customWidth="1"/>
    <col min="7179" max="7179" width="28.125" style="1" bestFit="1" customWidth="1"/>
    <col min="7180" max="7180" width="26.75" style="1" bestFit="1" customWidth="1"/>
    <col min="7181" max="7181" width="32.875" style="1" customWidth="1"/>
    <col min="7182" max="7182" width="32.125" style="1" bestFit="1" customWidth="1"/>
    <col min="7183" max="7183" width="17.625" style="1" bestFit="1" customWidth="1"/>
    <col min="7184" max="7184" width="28.375" style="1" bestFit="1" customWidth="1"/>
    <col min="7185" max="7185" width="29.875" style="1" customWidth="1"/>
    <col min="7186" max="7186" width="23.625" style="1" customWidth="1"/>
    <col min="7187" max="7196" width="8" style="1"/>
    <col min="7197" max="7200" width="0" style="1" hidden="1" customWidth="1"/>
    <col min="7201" max="7424" width="8" style="1"/>
    <col min="7425" max="7425" width="15.625" style="1" customWidth="1"/>
    <col min="7426" max="7426" width="13.125" style="1" customWidth="1"/>
    <col min="7427" max="7427" width="28" style="1" bestFit="1" customWidth="1"/>
    <col min="7428" max="7428" width="25.375" style="1" customWidth="1"/>
    <col min="7429" max="7429" width="32.875" style="1" customWidth="1"/>
    <col min="7430" max="7430" width="0" style="1" hidden="1" customWidth="1"/>
    <col min="7431" max="7431" width="25.625" style="1" customWidth="1"/>
    <col min="7432" max="7432" width="30.625" style="1" bestFit="1" customWidth="1"/>
    <col min="7433" max="7433" width="17.625" style="1" bestFit="1" customWidth="1"/>
    <col min="7434" max="7434" width="12" style="1" bestFit="1" customWidth="1"/>
    <col min="7435" max="7435" width="28.125" style="1" bestFit="1" customWidth="1"/>
    <col min="7436" max="7436" width="26.75" style="1" bestFit="1" customWidth="1"/>
    <col min="7437" max="7437" width="32.875" style="1" customWidth="1"/>
    <col min="7438" max="7438" width="32.125" style="1" bestFit="1" customWidth="1"/>
    <col min="7439" max="7439" width="17.625" style="1" bestFit="1" customWidth="1"/>
    <col min="7440" max="7440" width="28.375" style="1" bestFit="1" customWidth="1"/>
    <col min="7441" max="7441" width="29.875" style="1" customWidth="1"/>
    <col min="7442" max="7442" width="23.625" style="1" customWidth="1"/>
    <col min="7443" max="7452" width="8" style="1"/>
    <col min="7453" max="7456" width="0" style="1" hidden="1" customWidth="1"/>
    <col min="7457" max="7680" width="8" style="1"/>
    <col min="7681" max="7681" width="15.625" style="1" customWidth="1"/>
    <col min="7682" max="7682" width="13.125" style="1" customWidth="1"/>
    <col min="7683" max="7683" width="28" style="1" bestFit="1" customWidth="1"/>
    <col min="7684" max="7684" width="25.375" style="1" customWidth="1"/>
    <col min="7685" max="7685" width="32.875" style="1" customWidth="1"/>
    <col min="7686" max="7686" width="0" style="1" hidden="1" customWidth="1"/>
    <col min="7687" max="7687" width="25.625" style="1" customWidth="1"/>
    <col min="7688" max="7688" width="30.625" style="1" bestFit="1" customWidth="1"/>
    <col min="7689" max="7689" width="17.625" style="1" bestFit="1" customWidth="1"/>
    <col min="7690" max="7690" width="12" style="1" bestFit="1" customWidth="1"/>
    <col min="7691" max="7691" width="28.125" style="1" bestFit="1" customWidth="1"/>
    <col min="7692" max="7692" width="26.75" style="1" bestFit="1" customWidth="1"/>
    <col min="7693" max="7693" width="32.875" style="1" customWidth="1"/>
    <col min="7694" max="7694" width="32.125" style="1" bestFit="1" customWidth="1"/>
    <col min="7695" max="7695" width="17.625" style="1" bestFit="1" customWidth="1"/>
    <col min="7696" max="7696" width="28.375" style="1" bestFit="1" customWidth="1"/>
    <col min="7697" max="7697" width="29.875" style="1" customWidth="1"/>
    <col min="7698" max="7698" width="23.625" style="1" customWidth="1"/>
    <col min="7699" max="7708" width="8" style="1"/>
    <col min="7709" max="7712" width="0" style="1" hidden="1" customWidth="1"/>
    <col min="7713" max="7936" width="8" style="1"/>
    <col min="7937" max="7937" width="15.625" style="1" customWidth="1"/>
    <col min="7938" max="7938" width="13.125" style="1" customWidth="1"/>
    <col min="7939" max="7939" width="28" style="1" bestFit="1" customWidth="1"/>
    <col min="7940" max="7940" width="25.375" style="1" customWidth="1"/>
    <col min="7941" max="7941" width="32.875" style="1" customWidth="1"/>
    <col min="7942" max="7942" width="0" style="1" hidden="1" customWidth="1"/>
    <col min="7943" max="7943" width="25.625" style="1" customWidth="1"/>
    <col min="7944" max="7944" width="30.625" style="1" bestFit="1" customWidth="1"/>
    <col min="7945" max="7945" width="17.625" style="1" bestFit="1" customWidth="1"/>
    <col min="7946" max="7946" width="12" style="1" bestFit="1" customWidth="1"/>
    <col min="7947" max="7947" width="28.125" style="1" bestFit="1" customWidth="1"/>
    <col min="7948" max="7948" width="26.75" style="1" bestFit="1" customWidth="1"/>
    <col min="7949" max="7949" width="32.875" style="1" customWidth="1"/>
    <col min="7950" max="7950" width="32.125" style="1" bestFit="1" customWidth="1"/>
    <col min="7951" max="7951" width="17.625" style="1" bestFit="1" customWidth="1"/>
    <col min="7952" max="7952" width="28.375" style="1" bestFit="1" customWidth="1"/>
    <col min="7953" max="7953" width="29.875" style="1" customWidth="1"/>
    <col min="7954" max="7954" width="23.625" style="1" customWidth="1"/>
    <col min="7955" max="7964" width="8" style="1"/>
    <col min="7965" max="7968" width="0" style="1" hidden="1" customWidth="1"/>
    <col min="7969" max="8192" width="8" style="1"/>
    <col min="8193" max="8193" width="15.625" style="1" customWidth="1"/>
    <col min="8194" max="8194" width="13.125" style="1" customWidth="1"/>
    <col min="8195" max="8195" width="28" style="1" bestFit="1" customWidth="1"/>
    <col min="8196" max="8196" width="25.375" style="1" customWidth="1"/>
    <col min="8197" max="8197" width="32.875" style="1" customWidth="1"/>
    <col min="8198" max="8198" width="0" style="1" hidden="1" customWidth="1"/>
    <col min="8199" max="8199" width="25.625" style="1" customWidth="1"/>
    <col min="8200" max="8200" width="30.625" style="1" bestFit="1" customWidth="1"/>
    <col min="8201" max="8201" width="17.625" style="1" bestFit="1" customWidth="1"/>
    <col min="8202" max="8202" width="12" style="1" bestFit="1" customWidth="1"/>
    <col min="8203" max="8203" width="28.125" style="1" bestFit="1" customWidth="1"/>
    <col min="8204" max="8204" width="26.75" style="1" bestFit="1" customWidth="1"/>
    <col min="8205" max="8205" width="32.875" style="1" customWidth="1"/>
    <col min="8206" max="8206" width="32.125" style="1" bestFit="1" customWidth="1"/>
    <col min="8207" max="8207" width="17.625" style="1" bestFit="1" customWidth="1"/>
    <col min="8208" max="8208" width="28.375" style="1" bestFit="1" customWidth="1"/>
    <col min="8209" max="8209" width="29.875" style="1" customWidth="1"/>
    <col min="8210" max="8210" width="23.625" style="1" customWidth="1"/>
    <col min="8211" max="8220" width="8" style="1"/>
    <col min="8221" max="8224" width="0" style="1" hidden="1" customWidth="1"/>
    <col min="8225" max="8448" width="8" style="1"/>
    <col min="8449" max="8449" width="15.625" style="1" customWidth="1"/>
    <col min="8450" max="8450" width="13.125" style="1" customWidth="1"/>
    <col min="8451" max="8451" width="28" style="1" bestFit="1" customWidth="1"/>
    <col min="8452" max="8452" width="25.375" style="1" customWidth="1"/>
    <col min="8453" max="8453" width="32.875" style="1" customWidth="1"/>
    <col min="8454" max="8454" width="0" style="1" hidden="1" customWidth="1"/>
    <col min="8455" max="8455" width="25.625" style="1" customWidth="1"/>
    <col min="8456" max="8456" width="30.625" style="1" bestFit="1" customWidth="1"/>
    <col min="8457" max="8457" width="17.625" style="1" bestFit="1" customWidth="1"/>
    <col min="8458" max="8458" width="12" style="1" bestFit="1" customWidth="1"/>
    <col min="8459" max="8459" width="28.125" style="1" bestFit="1" customWidth="1"/>
    <col min="8460" max="8460" width="26.75" style="1" bestFit="1" customWidth="1"/>
    <col min="8461" max="8461" width="32.875" style="1" customWidth="1"/>
    <col min="8462" max="8462" width="32.125" style="1" bestFit="1" customWidth="1"/>
    <col min="8463" max="8463" width="17.625" style="1" bestFit="1" customWidth="1"/>
    <col min="8464" max="8464" width="28.375" style="1" bestFit="1" customWidth="1"/>
    <col min="8465" max="8465" width="29.875" style="1" customWidth="1"/>
    <col min="8466" max="8466" width="23.625" style="1" customWidth="1"/>
    <col min="8467" max="8476" width="8" style="1"/>
    <col min="8477" max="8480" width="0" style="1" hidden="1" customWidth="1"/>
    <col min="8481" max="8704" width="8" style="1"/>
    <col min="8705" max="8705" width="15.625" style="1" customWidth="1"/>
    <col min="8706" max="8706" width="13.125" style="1" customWidth="1"/>
    <col min="8707" max="8707" width="28" style="1" bestFit="1" customWidth="1"/>
    <col min="8708" max="8708" width="25.375" style="1" customWidth="1"/>
    <col min="8709" max="8709" width="32.875" style="1" customWidth="1"/>
    <col min="8710" max="8710" width="0" style="1" hidden="1" customWidth="1"/>
    <col min="8711" max="8711" width="25.625" style="1" customWidth="1"/>
    <col min="8712" max="8712" width="30.625" style="1" bestFit="1" customWidth="1"/>
    <col min="8713" max="8713" width="17.625" style="1" bestFit="1" customWidth="1"/>
    <col min="8714" max="8714" width="12" style="1" bestFit="1" customWidth="1"/>
    <col min="8715" max="8715" width="28.125" style="1" bestFit="1" customWidth="1"/>
    <col min="8716" max="8716" width="26.75" style="1" bestFit="1" customWidth="1"/>
    <col min="8717" max="8717" width="32.875" style="1" customWidth="1"/>
    <col min="8718" max="8718" width="32.125" style="1" bestFit="1" customWidth="1"/>
    <col min="8719" max="8719" width="17.625" style="1" bestFit="1" customWidth="1"/>
    <col min="8720" max="8720" width="28.375" style="1" bestFit="1" customWidth="1"/>
    <col min="8721" max="8721" width="29.875" style="1" customWidth="1"/>
    <col min="8722" max="8722" width="23.625" style="1" customWidth="1"/>
    <col min="8723" max="8732" width="8" style="1"/>
    <col min="8733" max="8736" width="0" style="1" hidden="1" customWidth="1"/>
    <col min="8737" max="8960" width="8" style="1"/>
    <col min="8961" max="8961" width="15.625" style="1" customWidth="1"/>
    <col min="8962" max="8962" width="13.125" style="1" customWidth="1"/>
    <col min="8963" max="8963" width="28" style="1" bestFit="1" customWidth="1"/>
    <col min="8964" max="8964" width="25.375" style="1" customWidth="1"/>
    <col min="8965" max="8965" width="32.875" style="1" customWidth="1"/>
    <col min="8966" max="8966" width="0" style="1" hidden="1" customWidth="1"/>
    <col min="8967" max="8967" width="25.625" style="1" customWidth="1"/>
    <col min="8968" max="8968" width="30.625" style="1" bestFit="1" customWidth="1"/>
    <col min="8969" max="8969" width="17.625" style="1" bestFit="1" customWidth="1"/>
    <col min="8970" max="8970" width="12" style="1" bestFit="1" customWidth="1"/>
    <col min="8971" max="8971" width="28.125" style="1" bestFit="1" customWidth="1"/>
    <col min="8972" max="8972" width="26.75" style="1" bestFit="1" customWidth="1"/>
    <col min="8973" max="8973" width="32.875" style="1" customWidth="1"/>
    <col min="8974" max="8974" width="32.125" style="1" bestFit="1" customWidth="1"/>
    <col min="8975" max="8975" width="17.625" style="1" bestFit="1" customWidth="1"/>
    <col min="8976" max="8976" width="28.375" style="1" bestFit="1" customWidth="1"/>
    <col min="8977" max="8977" width="29.875" style="1" customWidth="1"/>
    <col min="8978" max="8978" width="23.625" style="1" customWidth="1"/>
    <col min="8979" max="8988" width="8" style="1"/>
    <col min="8989" max="8992" width="0" style="1" hidden="1" customWidth="1"/>
    <col min="8993" max="9216" width="8" style="1"/>
    <col min="9217" max="9217" width="15.625" style="1" customWidth="1"/>
    <col min="9218" max="9218" width="13.125" style="1" customWidth="1"/>
    <col min="9219" max="9219" width="28" style="1" bestFit="1" customWidth="1"/>
    <col min="9220" max="9220" width="25.375" style="1" customWidth="1"/>
    <col min="9221" max="9221" width="32.875" style="1" customWidth="1"/>
    <col min="9222" max="9222" width="0" style="1" hidden="1" customWidth="1"/>
    <col min="9223" max="9223" width="25.625" style="1" customWidth="1"/>
    <col min="9224" max="9224" width="30.625" style="1" bestFit="1" customWidth="1"/>
    <col min="9225" max="9225" width="17.625" style="1" bestFit="1" customWidth="1"/>
    <col min="9226" max="9226" width="12" style="1" bestFit="1" customWidth="1"/>
    <col min="9227" max="9227" width="28.125" style="1" bestFit="1" customWidth="1"/>
    <col min="9228" max="9228" width="26.75" style="1" bestFit="1" customWidth="1"/>
    <col min="9229" max="9229" width="32.875" style="1" customWidth="1"/>
    <col min="9230" max="9230" width="32.125" style="1" bestFit="1" customWidth="1"/>
    <col min="9231" max="9231" width="17.625" style="1" bestFit="1" customWidth="1"/>
    <col min="9232" max="9232" width="28.375" style="1" bestFit="1" customWidth="1"/>
    <col min="9233" max="9233" width="29.875" style="1" customWidth="1"/>
    <col min="9234" max="9234" width="23.625" style="1" customWidth="1"/>
    <col min="9235" max="9244" width="8" style="1"/>
    <col min="9245" max="9248" width="0" style="1" hidden="1" customWidth="1"/>
    <col min="9249" max="9472" width="8" style="1"/>
    <col min="9473" max="9473" width="15.625" style="1" customWidth="1"/>
    <col min="9474" max="9474" width="13.125" style="1" customWidth="1"/>
    <col min="9475" max="9475" width="28" style="1" bestFit="1" customWidth="1"/>
    <col min="9476" max="9476" width="25.375" style="1" customWidth="1"/>
    <col min="9477" max="9477" width="32.875" style="1" customWidth="1"/>
    <col min="9478" max="9478" width="0" style="1" hidden="1" customWidth="1"/>
    <col min="9479" max="9479" width="25.625" style="1" customWidth="1"/>
    <col min="9480" max="9480" width="30.625" style="1" bestFit="1" customWidth="1"/>
    <col min="9481" max="9481" width="17.625" style="1" bestFit="1" customWidth="1"/>
    <col min="9482" max="9482" width="12" style="1" bestFit="1" customWidth="1"/>
    <col min="9483" max="9483" width="28.125" style="1" bestFit="1" customWidth="1"/>
    <col min="9484" max="9484" width="26.75" style="1" bestFit="1" customWidth="1"/>
    <col min="9485" max="9485" width="32.875" style="1" customWidth="1"/>
    <col min="9486" max="9486" width="32.125" style="1" bestFit="1" customWidth="1"/>
    <col min="9487" max="9487" width="17.625" style="1" bestFit="1" customWidth="1"/>
    <col min="9488" max="9488" width="28.375" style="1" bestFit="1" customWidth="1"/>
    <col min="9489" max="9489" width="29.875" style="1" customWidth="1"/>
    <col min="9490" max="9490" width="23.625" style="1" customWidth="1"/>
    <col min="9491" max="9500" width="8" style="1"/>
    <col min="9501" max="9504" width="0" style="1" hidden="1" customWidth="1"/>
    <col min="9505" max="9728" width="8" style="1"/>
    <col min="9729" max="9729" width="15.625" style="1" customWidth="1"/>
    <col min="9730" max="9730" width="13.125" style="1" customWidth="1"/>
    <col min="9731" max="9731" width="28" style="1" bestFit="1" customWidth="1"/>
    <col min="9732" max="9732" width="25.375" style="1" customWidth="1"/>
    <col min="9733" max="9733" width="32.875" style="1" customWidth="1"/>
    <col min="9734" max="9734" width="0" style="1" hidden="1" customWidth="1"/>
    <col min="9735" max="9735" width="25.625" style="1" customWidth="1"/>
    <col min="9736" max="9736" width="30.625" style="1" bestFit="1" customWidth="1"/>
    <col min="9737" max="9737" width="17.625" style="1" bestFit="1" customWidth="1"/>
    <col min="9738" max="9738" width="12" style="1" bestFit="1" customWidth="1"/>
    <col min="9739" max="9739" width="28.125" style="1" bestFit="1" customWidth="1"/>
    <col min="9740" max="9740" width="26.75" style="1" bestFit="1" customWidth="1"/>
    <col min="9741" max="9741" width="32.875" style="1" customWidth="1"/>
    <col min="9742" max="9742" width="32.125" style="1" bestFit="1" customWidth="1"/>
    <col min="9743" max="9743" width="17.625" style="1" bestFit="1" customWidth="1"/>
    <col min="9744" max="9744" width="28.375" style="1" bestFit="1" customWidth="1"/>
    <col min="9745" max="9745" width="29.875" style="1" customWidth="1"/>
    <col min="9746" max="9746" width="23.625" style="1" customWidth="1"/>
    <col min="9747" max="9756" width="8" style="1"/>
    <col min="9757" max="9760" width="0" style="1" hidden="1" customWidth="1"/>
    <col min="9761" max="9984" width="8" style="1"/>
    <col min="9985" max="9985" width="15.625" style="1" customWidth="1"/>
    <col min="9986" max="9986" width="13.125" style="1" customWidth="1"/>
    <col min="9987" max="9987" width="28" style="1" bestFit="1" customWidth="1"/>
    <col min="9988" max="9988" width="25.375" style="1" customWidth="1"/>
    <col min="9989" max="9989" width="32.875" style="1" customWidth="1"/>
    <col min="9990" max="9990" width="0" style="1" hidden="1" customWidth="1"/>
    <col min="9991" max="9991" width="25.625" style="1" customWidth="1"/>
    <col min="9992" max="9992" width="30.625" style="1" bestFit="1" customWidth="1"/>
    <col min="9993" max="9993" width="17.625" style="1" bestFit="1" customWidth="1"/>
    <col min="9994" max="9994" width="12" style="1" bestFit="1" customWidth="1"/>
    <col min="9995" max="9995" width="28.125" style="1" bestFit="1" customWidth="1"/>
    <col min="9996" max="9996" width="26.75" style="1" bestFit="1" customWidth="1"/>
    <col min="9997" max="9997" width="32.875" style="1" customWidth="1"/>
    <col min="9998" max="9998" width="32.125" style="1" bestFit="1" customWidth="1"/>
    <col min="9999" max="9999" width="17.625" style="1" bestFit="1" customWidth="1"/>
    <col min="10000" max="10000" width="28.375" style="1" bestFit="1" customWidth="1"/>
    <col min="10001" max="10001" width="29.875" style="1" customWidth="1"/>
    <col min="10002" max="10002" width="23.625" style="1" customWidth="1"/>
    <col min="10003" max="10012" width="8" style="1"/>
    <col min="10013" max="10016" width="0" style="1" hidden="1" customWidth="1"/>
    <col min="10017" max="10240" width="8" style="1"/>
    <col min="10241" max="10241" width="15.625" style="1" customWidth="1"/>
    <col min="10242" max="10242" width="13.125" style="1" customWidth="1"/>
    <col min="10243" max="10243" width="28" style="1" bestFit="1" customWidth="1"/>
    <col min="10244" max="10244" width="25.375" style="1" customWidth="1"/>
    <col min="10245" max="10245" width="32.875" style="1" customWidth="1"/>
    <col min="10246" max="10246" width="0" style="1" hidden="1" customWidth="1"/>
    <col min="10247" max="10247" width="25.625" style="1" customWidth="1"/>
    <col min="10248" max="10248" width="30.625" style="1" bestFit="1" customWidth="1"/>
    <col min="10249" max="10249" width="17.625" style="1" bestFit="1" customWidth="1"/>
    <col min="10250" max="10250" width="12" style="1" bestFit="1" customWidth="1"/>
    <col min="10251" max="10251" width="28.125" style="1" bestFit="1" customWidth="1"/>
    <col min="10252" max="10252" width="26.75" style="1" bestFit="1" customWidth="1"/>
    <col min="10253" max="10253" width="32.875" style="1" customWidth="1"/>
    <col min="10254" max="10254" width="32.125" style="1" bestFit="1" customWidth="1"/>
    <col min="10255" max="10255" width="17.625" style="1" bestFit="1" customWidth="1"/>
    <col min="10256" max="10256" width="28.375" style="1" bestFit="1" customWidth="1"/>
    <col min="10257" max="10257" width="29.875" style="1" customWidth="1"/>
    <col min="10258" max="10258" width="23.625" style="1" customWidth="1"/>
    <col min="10259" max="10268" width="8" style="1"/>
    <col min="10269" max="10272" width="0" style="1" hidden="1" customWidth="1"/>
    <col min="10273" max="10496" width="8" style="1"/>
    <col min="10497" max="10497" width="15.625" style="1" customWidth="1"/>
    <col min="10498" max="10498" width="13.125" style="1" customWidth="1"/>
    <col min="10499" max="10499" width="28" style="1" bestFit="1" customWidth="1"/>
    <col min="10500" max="10500" width="25.375" style="1" customWidth="1"/>
    <col min="10501" max="10501" width="32.875" style="1" customWidth="1"/>
    <col min="10502" max="10502" width="0" style="1" hidden="1" customWidth="1"/>
    <col min="10503" max="10503" width="25.625" style="1" customWidth="1"/>
    <col min="10504" max="10504" width="30.625" style="1" bestFit="1" customWidth="1"/>
    <col min="10505" max="10505" width="17.625" style="1" bestFit="1" customWidth="1"/>
    <col min="10506" max="10506" width="12" style="1" bestFit="1" customWidth="1"/>
    <col min="10507" max="10507" width="28.125" style="1" bestFit="1" customWidth="1"/>
    <col min="10508" max="10508" width="26.75" style="1" bestFit="1" customWidth="1"/>
    <col min="10509" max="10509" width="32.875" style="1" customWidth="1"/>
    <col min="10510" max="10510" width="32.125" style="1" bestFit="1" customWidth="1"/>
    <col min="10511" max="10511" width="17.625" style="1" bestFit="1" customWidth="1"/>
    <col min="10512" max="10512" width="28.375" style="1" bestFit="1" customWidth="1"/>
    <col min="10513" max="10513" width="29.875" style="1" customWidth="1"/>
    <col min="10514" max="10514" width="23.625" style="1" customWidth="1"/>
    <col min="10515" max="10524" width="8" style="1"/>
    <col min="10525" max="10528" width="0" style="1" hidden="1" customWidth="1"/>
    <col min="10529" max="10752" width="8" style="1"/>
    <col min="10753" max="10753" width="15.625" style="1" customWidth="1"/>
    <col min="10754" max="10754" width="13.125" style="1" customWidth="1"/>
    <col min="10755" max="10755" width="28" style="1" bestFit="1" customWidth="1"/>
    <col min="10756" max="10756" width="25.375" style="1" customWidth="1"/>
    <col min="10757" max="10757" width="32.875" style="1" customWidth="1"/>
    <col min="10758" max="10758" width="0" style="1" hidden="1" customWidth="1"/>
    <col min="10759" max="10759" width="25.625" style="1" customWidth="1"/>
    <col min="10760" max="10760" width="30.625" style="1" bestFit="1" customWidth="1"/>
    <col min="10761" max="10761" width="17.625" style="1" bestFit="1" customWidth="1"/>
    <col min="10762" max="10762" width="12" style="1" bestFit="1" customWidth="1"/>
    <col min="10763" max="10763" width="28.125" style="1" bestFit="1" customWidth="1"/>
    <col min="10764" max="10764" width="26.75" style="1" bestFit="1" customWidth="1"/>
    <col min="10765" max="10765" width="32.875" style="1" customWidth="1"/>
    <col min="10766" max="10766" width="32.125" style="1" bestFit="1" customWidth="1"/>
    <col min="10767" max="10767" width="17.625" style="1" bestFit="1" customWidth="1"/>
    <col min="10768" max="10768" width="28.375" style="1" bestFit="1" customWidth="1"/>
    <col min="10769" max="10769" width="29.875" style="1" customWidth="1"/>
    <col min="10770" max="10770" width="23.625" style="1" customWidth="1"/>
    <col min="10771" max="10780" width="8" style="1"/>
    <col min="10781" max="10784" width="0" style="1" hidden="1" customWidth="1"/>
    <col min="10785" max="11008" width="8" style="1"/>
    <col min="11009" max="11009" width="15.625" style="1" customWidth="1"/>
    <col min="11010" max="11010" width="13.125" style="1" customWidth="1"/>
    <col min="11011" max="11011" width="28" style="1" bestFit="1" customWidth="1"/>
    <col min="11012" max="11012" width="25.375" style="1" customWidth="1"/>
    <col min="11013" max="11013" width="32.875" style="1" customWidth="1"/>
    <col min="11014" max="11014" width="0" style="1" hidden="1" customWidth="1"/>
    <col min="11015" max="11015" width="25.625" style="1" customWidth="1"/>
    <col min="11016" max="11016" width="30.625" style="1" bestFit="1" customWidth="1"/>
    <col min="11017" max="11017" width="17.625" style="1" bestFit="1" customWidth="1"/>
    <col min="11018" max="11018" width="12" style="1" bestFit="1" customWidth="1"/>
    <col min="11019" max="11019" width="28.125" style="1" bestFit="1" customWidth="1"/>
    <col min="11020" max="11020" width="26.75" style="1" bestFit="1" customWidth="1"/>
    <col min="11021" max="11021" width="32.875" style="1" customWidth="1"/>
    <col min="11022" max="11022" width="32.125" style="1" bestFit="1" customWidth="1"/>
    <col min="11023" max="11023" width="17.625" style="1" bestFit="1" customWidth="1"/>
    <col min="11024" max="11024" width="28.375" style="1" bestFit="1" customWidth="1"/>
    <col min="11025" max="11025" width="29.875" style="1" customWidth="1"/>
    <col min="11026" max="11026" width="23.625" style="1" customWidth="1"/>
    <col min="11027" max="11036" width="8" style="1"/>
    <col min="11037" max="11040" width="0" style="1" hidden="1" customWidth="1"/>
    <col min="11041" max="11264" width="8" style="1"/>
    <col min="11265" max="11265" width="15.625" style="1" customWidth="1"/>
    <col min="11266" max="11266" width="13.125" style="1" customWidth="1"/>
    <col min="11267" max="11267" width="28" style="1" bestFit="1" customWidth="1"/>
    <col min="11268" max="11268" width="25.375" style="1" customWidth="1"/>
    <col min="11269" max="11269" width="32.875" style="1" customWidth="1"/>
    <col min="11270" max="11270" width="0" style="1" hidden="1" customWidth="1"/>
    <col min="11271" max="11271" width="25.625" style="1" customWidth="1"/>
    <col min="11272" max="11272" width="30.625" style="1" bestFit="1" customWidth="1"/>
    <col min="11273" max="11273" width="17.625" style="1" bestFit="1" customWidth="1"/>
    <col min="11274" max="11274" width="12" style="1" bestFit="1" customWidth="1"/>
    <col min="11275" max="11275" width="28.125" style="1" bestFit="1" customWidth="1"/>
    <col min="11276" max="11276" width="26.75" style="1" bestFit="1" customWidth="1"/>
    <col min="11277" max="11277" width="32.875" style="1" customWidth="1"/>
    <col min="11278" max="11278" width="32.125" style="1" bestFit="1" customWidth="1"/>
    <col min="11279" max="11279" width="17.625" style="1" bestFit="1" customWidth="1"/>
    <col min="11280" max="11280" width="28.375" style="1" bestFit="1" customWidth="1"/>
    <col min="11281" max="11281" width="29.875" style="1" customWidth="1"/>
    <col min="11282" max="11282" width="23.625" style="1" customWidth="1"/>
    <col min="11283" max="11292" width="8" style="1"/>
    <col min="11293" max="11296" width="0" style="1" hidden="1" customWidth="1"/>
    <col min="11297" max="11520" width="8" style="1"/>
    <col min="11521" max="11521" width="15.625" style="1" customWidth="1"/>
    <col min="11522" max="11522" width="13.125" style="1" customWidth="1"/>
    <col min="11523" max="11523" width="28" style="1" bestFit="1" customWidth="1"/>
    <col min="11524" max="11524" width="25.375" style="1" customWidth="1"/>
    <col min="11525" max="11525" width="32.875" style="1" customWidth="1"/>
    <col min="11526" max="11526" width="0" style="1" hidden="1" customWidth="1"/>
    <col min="11527" max="11527" width="25.625" style="1" customWidth="1"/>
    <col min="11528" max="11528" width="30.625" style="1" bestFit="1" customWidth="1"/>
    <col min="11529" max="11529" width="17.625" style="1" bestFit="1" customWidth="1"/>
    <col min="11530" max="11530" width="12" style="1" bestFit="1" customWidth="1"/>
    <col min="11531" max="11531" width="28.125" style="1" bestFit="1" customWidth="1"/>
    <col min="11532" max="11532" width="26.75" style="1" bestFit="1" customWidth="1"/>
    <col min="11533" max="11533" width="32.875" style="1" customWidth="1"/>
    <col min="11534" max="11534" width="32.125" style="1" bestFit="1" customWidth="1"/>
    <col min="11535" max="11535" width="17.625" style="1" bestFit="1" customWidth="1"/>
    <col min="11536" max="11536" width="28.375" style="1" bestFit="1" customWidth="1"/>
    <col min="11537" max="11537" width="29.875" style="1" customWidth="1"/>
    <col min="11538" max="11538" width="23.625" style="1" customWidth="1"/>
    <col min="11539" max="11548" width="8" style="1"/>
    <col min="11549" max="11552" width="0" style="1" hidden="1" customWidth="1"/>
    <col min="11553" max="11776" width="8" style="1"/>
    <col min="11777" max="11777" width="15.625" style="1" customWidth="1"/>
    <col min="11778" max="11778" width="13.125" style="1" customWidth="1"/>
    <col min="11779" max="11779" width="28" style="1" bestFit="1" customWidth="1"/>
    <col min="11780" max="11780" width="25.375" style="1" customWidth="1"/>
    <col min="11781" max="11781" width="32.875" style="1" customWidth="1"/>
    <col min="11782" max="11782" width="0" style="1" hidden="1" customWidth="1"/>
    <col min="11783" max="11783" width="25.625" style="1" customWidth="1"/>
    <col min="11784" max="11784" width="30.625" style="1" bestFit="1" customWidth="1"/>
    <col min="11785" max="11785" width="17.625" style="1" bestFit="1" customWidth="1"/>
    <col min="11786" max="11786" width="12" style="1" bestFit="1" customWidth="1"/>
    <col min="11787" max="11787" width="28.125" style="1" bestFit="1" customWidth="1"/>
    <col min="11788" max="11788" width="26.75" style="1" bestFit="1" customWidth="1"/>
    <col min="11789" max="11789" width="32.875" style="1" customWidth="1"/>
    <col min="11790" max="11790" width="32.125" style="1" bestFit="1" customWidth="1"/>
    <col min="11791" max="11791" width="17.625" style="1" bestFit="1" customWidth="1"/>
    <col min="11792" max="11792" width="28.375" style="1" bestFit="1" customWidth="1"/>
    <col min="11793" max="11793" width="29.875" style="1" customWidth="1"/>
    <col min="11794" max="11794" width="23.625" style="1" customWidth="1"/>
    <col min="11795" max="11804" width="8" style="1"/>
    <col min="11805" max="11808" width="0" style="1" hidden="1" customWidth="1"/>
    <col min="11809" max="12032" width="8" style="1"/>
    <col min="12033" max="12033" width="15.625" style="1" customWidth="1"/>
    <col min="12034" max="12034" width="13.125" style="1" customWidth="1"/>
    <col min="12035" max="12035" width="28" style="1" bestFit="1" customWidth="1"/>
    <col min="12036" max="12036" width="25.375" style="1" customWidth="1"/>
    <col min="12037" max="12037" width="32.875" style="1" customWidth="1"/>
    <col min="12038" max="12038" width="0" style="1" hidden="1" customWidth="1"/>
    <col min="12039" max="12039" width="25.625" style="1" customWidth="1"/>
    <col min="12040" max="12040" width="30.625" style="1" bestFit="1" customWidth="1"/>
    <col min="12041" max="12041" width="17.625" style="1" bestFit="1" customWidth="1"/>
    <col min="12042" max="12042" width="12" style="1" bestFit="1" customWidth="1"/>
    <col min="12043" max="12043" width="28.125" style="1" bestFit="1" customWidth="1"/>
    <col min="12044" max="12044" width="26.75" style="1" bestFit="1" customWidth="1"/>
    <col min="12045" max="12045" width="32.875" style="1" customWidth="1"/>
    <col min="12046" max="12046" width="32.125" style="1" bestFit="1" customWidth="1"/>
    <col min="12047" max="12047" width="17.625" style="1" bestFit="1" customWidth="1"/>
    <col min="12048" max="12048" width="28.375" style="1" bestFit="1" customWidth="1"/>
    <col min="12049" max="12049" width="29.875" style="1" customWidth="1"/>
    <col min="12050" max="12050" width="23.625" style="1" customWidth="1"/>
    <col min="12051" max="12060" width="8" style="1"/>
    <col min="12061" max="12064" width="0" style="1" hidden="1" customWidth="1"/>
    <col min="12065" max="12288" width="8" style="1"/>
    <col min="12289" max="12289" width="15.625" style="1" customWidth="1"/>
    <col min="12290" max="12290" width="13.125" style="1" customWidth="1"/>
    <col min="12291" max="12291" width="28" style="1" bestFit="1" customWidth="1"/>
    <col min="12292" max="12292" width="25.375" style="1" customWidth="1"/>
    <col min="12293" max="12293" width="32.875" style="1" customWidth="1"/>
    <col min="12294" max="12294" width="0" style="1" hidden="1" customWidth="1"/>
    <col min="12295" max="12295" width="25.625" style="1" customWidth="1"/>
    <col min="12296" max="12296" width="30.625" style="1" bestFit="1" customWidth="1"/>
    <col min="12297" max="12297" width="17.625" style="1" bestFit="1" customWidth="1"/>
    <col min="12298" max="12298" width="12" style="1" bestFit="1" customWidth="1"/>
    <col min="12299" max="12299" width="28.125" style="1" bestFit="1" customWidth="1"/>
    <col min="12300" max="12300" width="26.75" style="1" bestFit="1" customWidth="1"/>
    <col min="12301" max="12301" width="32.875" style="1" customWidth="1"/>
    <col min="12302" max="12302" width="32.125" style="1" bestFit="1" customWidth="1"/>
    <col min="12303" max="12303" width="17.625" style="1" bestFit="1" customWidth="1"/>
    <col min="12304" max="12304" width="28.375" style="1" bestFit="1" customWidth="1"/>
    <col min="12305" max="12305" width="29.875" style="1" customWidth="1"/>
    <col min="12306" max="12306" width="23.625" style="1" customWidth="1"/>
    <col min="12307" max="12316" width="8" style="1"/>
    <col min="12317" max="12320" width="0" style="1" hidden="1" customWidth="1"/>
    <col min="12321" max="12544" width="8" style="1"/>
    <col min="12545" max="12545" width="15.625" style="1" customWidth="1"/>
    <col min="12546" max="12546" width="13.125" style="1" customWidth="1"/>
    <col min="12547" max="12547" width="28" style="1" bestFit="1" customWidth="1"/>
    <col min="12548" max="12548" width="25.375" style="1" customWidth="1"/>
    <col min="12549" max="12549" width="32.875" style="1" customWidth="1"/>
    <col min="12550" max="12550" width="0" style="1" hidden="1" customWidth="1"/>
    <col min="12551" max="12551" width="25.625" style="1" customWidth="1"/>
    <col min="12552" max="12552" width="30.625" style="1" bestFit="1" customWidth="1"/>
    <col min="12553" max="12553" width="17.625" style="1" bestFit="1" customWidth="1"/>
    <col min="12554" max="12554" width="12" style="1" bestFit="1" customWidth="1"/>
    <col min="12555" max="12555" width="28.125" style="1" bestFit="1" customWidth="1"/>
    <col min="12556" max="12556" width="26.75" style="1" bestFit="1" customWidth="1"/>
    <col min="12557" max="12557" width="32.875" style="1" customWidth="1"/>
    <col min="12558" max="12558" width="32.125" style="1" bestFit="1" customWidth="1"/>
    <col min="12559" max="12559" width="17.625" style="1" bestFit="1" customWidth="1"/>
    <col min="12560" max="12560" width="28.375" style="1" bestFit="1" customWidth="1"/>
    <col min="12561" max="12561" width="29.875" style="1" customWidth="1"/>
    <col min="12562" max="12562" width="23.625" style="1" customWidth="1"/>
    <col min="12563" max="12572" width="8" style="1"/>
    <col min="12573" max="12576" width="0" style="1" hidden="1" customWidth="1"/>
    <col min="12577" max="12800" width="8" style="1"/>
    <col min="12801" max="12801" width="15.625" style="1" customWidth="1"/>
    <col min="12802" max="12802" width="13.125" style="1" customWidth="1"/>
    <col min="12803" max="12803" width="28" style="1" bestFit="1" customWidth="1"/>
    <col min="12804" max="12804" width="25.375" style="1" customWidth="1"/>
    <col min="12805" max="12805" width="32.875" style="1" customWidth="1"/>
    <col min="12806" max="12806" width="0" style="1" hidden="1" customWidth="1"/>
    <col min="12807" max="12807" width="25.625" style="1" customWidth="1"/>
    <col min="12808" max="12808" width="30.625" style="1" bestFit="1" customWidth="1"/>
    <col min="12809" max="12809" width="17.625" style="1" bestFit="1" customWidth="1"/>
    <col min="12810" max="12810" width="12" style="1" bestFit="1" customWidth="1"/>
    <col min="12811" max="12811" width="28.125" style="1" bestFit="1" customWidth="1"/>
    <col min="12812" max="12812" width="26.75" style="1" bestFit="1" customWidth="1"/>
    <col min="12813" max="12813" width="32.875" style="1" customWidth="1"/>
    <col min="12814" max="12814" width="32.125" style="1" bestFit="1" customWidth="1"/>
    <col min="12815" max="12815" width="17.625" style="1" bestFit="1" customWidth="1"/>
    <col min="12816" max="12816" width="28.375" style="1" bestFit="1" customWidth="1"/>
    <col min="12817" max="12817" width="29.875" style="1" customWidth="1"/>
    <col min="12818" max="12818" width="23.625" style="1" customWidth="1"/>
    <col min="12819" max="12828" width="8" style="1"/>
    <col min="12829" max="12832" width="0" style="1" hidden="1" customWidth="1"/>
    <col min="12833" max="13056" width="8" style="1"/>
    <col min="13057" max="13057" width="15.625" style="1" customWidth="1"/>
    <col min="13058" max="13058" width="13.125" style="1" customWidth="1"/>
    <col min="13059" max="13059" width="28" style="1" bestFit="1" customWidth="1"/>
    <col min="13060" max="13060" width="25.375" style="1" customWidth="1"/>
    <col min="13061" max="13061" width="32.875" style="1" customWidth="1"/>
    <col min="13062" max="13062" width="0" style="1" hidden="1" customWidth="1"/>
    <col min="13063" max="13063" width="25.625" style="1" customWidth="1"/>
    <col min="13064" max="13064" width="30.625" style="1" bestFit="1" customWidth="1"/>
    <col min="13065" max="13065" width="17.625" style="1" bestFit="1" customWidth="1"/>
    <col min="13066" max="13066" width="12" style="1" bestFit="1" customWidth="1"/>
    <col min="13067" max="13067" width="28.125" style="1" bestFit="1" customWidth="1"/>
    <col min="13068" max="13068" width="26.75" style="1" bestFit="1" customWidth="1"/>
    <col min="13069" max="13069" width="32.875" style="1" customWidth="1"/>
    <col min="13070" max="13070" width="32.125" style="1" bestFit="1" customWidth="1"/>
    <col min="13071" max="13071" width="17.625" style="1" bestFit="1" customWidth="1"/>
    <col min="13072" max="13072" width="28.375" style="1" bestFit="1" customWidth="1"/>
    <col min="13073" max="13073" width="29.875" style="1" customWidth="1"/>
    <col min="13074" max="13074" width="23.625" style="1" customWidth="1"/>
    <col min="13075" max="13084" width="8" style="1"/>
    <col min="13085" max="13088" width="0" style="1" hidden="1" customWidth="1"/>
    <col min="13089" max="13312" width="8" style="1"/>
    <col min="13313" max="13313" width="15.625" style="1" customWidth="1"/>
    <col min="13314" max="13314" width="13.125" style="1" customWidth="1"/>
    <col min="13315" max="13315" width="28" style="1" bestFit="1" customWidth="1"/>
    <col min="13316" max="13316" width="25.375" style="1" customWidth="1"/>
    <col min="13317" max="13317" width="32.875" style="1" customWidth="1"/>
    <col min="13318" max="13318" width="0" style="1" hidden="1" customWidth="1"/>
    <col min="13319" max="13319" width="25.625" style="1" customWidth="1"/>
    <col min="13320" max="13320" width="30.625" style="1" bestFit="1" customWidth="1"/>
    <col min="13321" max="13321" width="17.625" style="1" bestFit="1" customWidth="1"/>
    <col min="13322" max="13322" width="12" style="1" bestFit="1" customWidth="1"/>
    <col min="13323" max="13323" width="28.125" style="1" bestFit="1" customWidth="1"/>
    <col min="13324" max="13324" width="26.75" style="1" bestFit="1" customWidth="1"/>
    <col min="13325" max="13325" width="32.875" style="1" customWidth="1"/>
    <col min="13326" max="13326" width="32.125" style="1" bestFit="1" customWidth="1"/>
    <col min="13327" max="13327" width="17.625" style="1" bestFit="1" customWidth="1"/>
    <col min="13328" max="13328" width="28.375" style="1" bestFit="1" customWidth="1"/>
    <col min="13329" max="13329" width="29.875" style="1" customWidth="1"/>
    <col min="13330" max="13330" width="23.625" style="1" customWidth="1"/>
    <col min="13331" max="13340" width="8" style="1"/>
    <col min="13341" max="13344" width="0" style="1" hidden="1" customWidth="1"/>
    <col min="13345" max="13568" width="8" style="1"/>
    <col min="13569" max="13569" width="15.625" style="1" customWidth="1"/>
    <col min="13570" max="13570" width="13.125" style="1" customWidth="1"/>
    <col min="13571" max="13571" width="28" style="1" bestFit="1" customWidth="1"/>
    <col min="13572" max="13572" width="25.375" style="1" customWidth="1"/>
    <col min="13573" max="13573" width="32.875" style="1" customWidth="1"/>
    <col min="13574" max="13574" width="0" style="1" hidden="1" customWidth="1"/>
    <col min="13575" max="13575" width="25.625" style="1" customWidth="1"/>
    <col min="13576" max="13576" width="30.625" style="1" bestFit="1" customWidth="1"/>
    <col min="13577" max="13577" width="17.625" style="1" bestFit="1" customWidth="1"/>
    <col min="13578" max="13578" width="12" style="1" bestFit="1" customWidth="1"/>
    <col min="13579" max="13579" width="28.125" style="1" bestFit="1" customWidth="1"/>
    <col min="13580" max="13580" width="26.75" style="1" bestFit="1" customWidth="1"/>
    <col min="13581" max="13581" width="32.875" style="1" customWidth="1"/>
    <col min="13582" max="13582" width="32.125" style="1" bestFit="1" customWidth="1"/>
    <col min="13583" max="13583" width="17.625" style="1" bestFit="1" customWidth="1"/>
    <col min="13584" max="13584" width="28.375" style="1" bestFit="1" customWidth="1"/>
    <col min="13585" max="13585" width="29.875" style="1" customWidth="1"/>
    <col min="13586" max="13586" width="23.625" style="1" customWidth="1"/>
    <col min="13587" max="13596" width="8" style="1"/>
    <col min="13597" max="13600" width="0" style="1" hidden="1" customWidth="1"/>
    <col min="13601" max="13824" width="8" style="1"/>
    <col min="13825" max="13825" width="15.625" style="1" customWidth="1"/>
    <col min="13826" max="13826" width="13.125" style="1" customWidth="1"/>
    <col min="13827" max="13827" width="28" style="1" bestFit="1" customWidth="1"/>
    <col min="13828" max="13828" width="25.375" style="1" customWidth="1"/>
    <col min="13829" max="13829" width="32.875" style="1" customWidth="1"/>
    <col min="13830" max="13830" width="0" style="1" hidden="1" customWidth="1"/>
    <col min="13831" max="13831" width="25.625" style="1" customWidth="1"/>
    <col min="13832" max="13832" width="30.625" style="1" bestFit="1" customWidth="1"/>
    <col min="13833" max="13833" width="17.625" style="1" bestFit="1" customWidth="1"/>
    <col min="13834" max="13834" width="12" style="1" bestFit="1" customWidth="1"/>
    <col min="13835" max="13835" width="28.125" style="1" bestFit="1" customWidth="1"/>
    <col min="13836" max="13836" width="26.75" style="1" bestFit="1" customWidth="1"/>
    <col min="13837" max="13837" width="32.875" style="1" customWidth="1"/>
    <col min="13838" max="13838" width="32.125" style="1" bestFit="1" customWidth="1"/>
    <col min="13839" max="13839" width="17.625" style="1" bestFit="1" customWidth="1"/>
    <col min="13840" max="13840" width="28.375" style="1" bestFit="1" customWidth="1"/>
    <col min="13841" max="13841" width="29.875" style="1" customWidth="1"/>
    <col min="13842" max="13842" width="23.625" style="1" customWidth="1"/>
    <col min="13843" max="13852" width="8" style="1"/>
    <col min="13853" max="13856" width="0" style="1" hidden="1" customWidth="1"/>
    <col min="13857" max="14080" width="8" style="1"/>
    <col min="14081" max="14081" width="15.625" style="1" customWidth="1"/>
    <col min="14082" max="14082" width="13.125" style="1" customWidth="1"/>
    <col min="14083" max="14083" width="28" style="1" bestFit="1" customWidth="1"/>
    <col min="14084" max="14084" width="25.375" style="1" customWidth="1"/>
    <col min="14085" max="14085" width="32.875" style="1" customWidth="1"/>
    <col min="14086" max="14086" width="0" style="1" hidden="1" customWidth="1"/>
    <col min="14087" max="14087" width="25.625" style="1" customWidth="1"/>
    <col min="14088" max="14088" width="30.625" style="1" bestFit="1" customWidth="1"/>
    <col min="14089" max="14089" width="17.625" style="1" bestFit="1" customWidth="1"/>
    <col min="14090" max="14090" width="12" style="1" bestFit="1" customWidth="1"/>
    <col min="14091" max="14091" width="28.125" style="1" bestFit="1" customWidth="1"/>
    <col min="14092" max="14092" width="26.75" style="1" bestFit="1" customWidth="1"/>
    <col min="14093" max="14093" width="32.875" style="1" customWidth="1"/>
    <col min="14094" max="14094" width="32.125" style="1" bestFit="1" customWidth="1"/>
    <col min="14095" max="14095" width="17.625" style="1" bestFit="1" customWidth="1"/>
    <col min="14096" max="14096" width="28.375" style="1" bestFit="1" customWidth="1"/>
    <col min="14097" max="14097" width="29.875" style="1" customWidth="1"/>
    <col min="14098" max="14098" width="23.625" style="1" customWidth="1"/>
    <col min="14099" max="14108" width="8" style="1"/>
    <col min="14109" max="14112" width="0" style="1" hidden="1" customWidth="1"/>
    <col min="14113" max="14336" width="8" style="1"/>
    <col min="14337" max="14337" width="15.625" style="1" customWidth="1"/>
    <col min="14338" max="14338" width="13.125" style="1" customWidth="1"/>
    <col min="14339" max="14339" width="28" style="1" bestFit="1" customWidth="1"/>
    <col min="14340" max="14340" width="25.375" style="1" customWidth="1"/>
    <col min="14341" max="14341" width="32.875" style="1" customWidth="1"/>
    <col min="14342" max="14342" width="0" style="1" hidden="1" customWidth="1"/>
    <col min="14343" max="14343" width="25.625" style="1" customWidth="1"/>
    <col min="14344" max="14344" width="30.625" style="1" bestFit="1" customWidth="1"/>
    <col min="14345" max="14345" width="17.625" style="1" bestFit="1" customWidth="1"/>
    <col min="14346" max="14346" width="12" style="1" bestFit="1" customWidth="1"/>
    <col min="14347" max="14347" width="28.125" style="1" bestFit="1" customWidth="1"/>
    <col min="14348" max="14348" width="26.75" style="1" bestFit="1" customWidth="1"/>
    <col min="14349" max="14349" width="32.875" style="1" customWidth="1"/>
    <col min="14350" max="14350" width="32.125" style="1" bestFit="1" customWidth="1"/>
    <col min="14351" max="14351" width="17.625" style="1" bestFit="1" customWidth="1"/>
    <col min="14352" max="14352" width="28.375" style="1" bestFit="1" customWidth="1"/>
    <col min="14353" max="14353" width="29.875" style="1" customWidth="1"/>
    <col min="14354" max="14354" width="23.625" style="1" customWidth="1"/>
    <col min="14355" max="14364" width="8" style="1"/>
    <col min="14365" max="14368" width="0" style="1" hidden="1" customWidth="1"/>
    <col min="14369" max="14592" width="8" style="1"/>
    <col min="14593" max="14593" width="15.625" style="1" customWidth="1"/>
    <col min="14594" max="14594" width="13.125" style="1" customWidth="1"/>
    <col min="14595" max="14595" width="28" style="1" bestFit="1" customWidth="1"/>
    <col min="14596" max="14596" width="25.375" style="1" customWidth="1"/>
    <col min="14597" max="14597" width="32.875" style="1" customWidth="1"/>
    <col min="14598" max="14598" width="0" style="1" hidden="1" customWidth="1"/>
    <col min="14599" max="14599" width="25.625" style="1" customWidth="1"/>
    <col min="14600" max="14600" width="30.625" style="1" bestFit="1" customWidth="1"/>
    <col min="14601" max="14601" width="17.625" style="1" bestFit="1" customWidth="1"/>
    <col min="14602" max="14602" width="12" style="1" bestFit="1" customWidth="1"/>
    <col min="14603" max="14603" width="28.125" style="1" bestFit="1" customWidth="1"/>
    <col min="14604" max="14604" width="26.75" style="1" bestFit="1" customWidth="1"/>
    <col min="14605" max="14605" width="32.875" style="1" customWidth="1"/>
    <col min="14606" max="14606" width="32.125" style="1" bestFit="1" customWidth="1"/>
    <col min="14607" max="14607" width="17.625" style="1" bestFit="1" customWidth="1"/>
    <col min="14608" max="14608" width="28.375" style="1" bestFit="1" customWidth="1"/>
    <col min="14609" max="14609" width="29.875" style="1" customWidth="1"/>
    <col min="14610" max="14610" width="23.625" style="1" customWidth="1"/>
    <col min="14611" max="14620" width="8" style="1"/>
    <col min="14621" max="14624" width="0" style="1" hidden="1" customWidth="1"/>
    <col min="14625" max="14848" width="8" style="1"/>
    <col min="14849" max="14849" width="15.625" style="1" customWidth="1"/>
    <col min="14850" max="14850" width="13.125" style="1" customWidth="1"/>
    <col min="14851" max="14851" width="28" style="1" bestFit="1" customWidth="1"/>
    <col min="14852" max="14852" width="25.375" style="1" customWidth="1"/>
    <col min="14853" max="14853" width="32.875" style="1" customWidth="1"/>
    <col min="14854" max="14854" width="0" style="1" hidden="1" customWidth="1"/>
    <col min="14855" max="14855" width="25.625" style="1" customWidth="1"/>
    <col min="14856" max="14856" width="30.625" style="1" bestFit="1" customWidth="1"/>
    <col min="14857" max="14857" width="17.625" style="1" bestFit="1" customWidth="1"/>
    <col min="14858" max="14858" width="12" style="1" bestFit="1" customWidth="1"/>
    <col min="14859" max="14859" width="28.125" style="1" bestFit="1" customWidth="1"/>
    <col min="14860" max="14860" width="26.75" style="1" bestFit="1" customWidth="1"/>
    <col min="14861" max="14861" width="32.875" style="1" customWidth="1"/>
    <col min="14862" max="14862" width="32.125" style="1" bestFit="1" customWidth="1"/>
    <col min="14863" max="14863" width="17.625" style="1" bestFit="1" customWidth="1"/>
    <col min="14864" max="14864" width="28.375" style="1" bestFit="1" customWidth="1"/>
    <col min="14865" max="14865" width="29.875" style="1" customWidth="1"/>
    <col min="14866" max="14866" width="23.625" style="1" customWidth="1"/>
    <col min="14867" max="14876" width="8" style="1"/>
    <col min="14877" max="14880" width="0" style="1" hidden="1" customWidth="1"/>
    <col min="14881" max="15104" width="8" style="1"/>
    <col min="15105" max="15105" width="15.625" style="1" customWidth="1"/>
    <col min="15106" max="15106" width="13.125" style="1" customWidth="1"/>
    <col min="15107" max="15107" width="28" style="1" bestFit="1" customWidth="1"/>
    <col min="15108" max="15108" width="25.375" style="1" customWidth="1"/>
    <col min="15109" max="15109" width="32.875" style="1" customWidth="1"/>
    <col min="15110" max="15110" width="0" style="1" hidden="1" customWidth="1"/>
    <col min="15111" max="15111" width="25.625" style="1" customWidth="1"/>
    <col min="15112" max="15112" width="30.625" style="1" bestFit="1" customWidth="1"/>
    <col min="15113" max="15113" width="17.625" style="1" bestFit="1" customWidth="1"/>
    <col min="15114" max="15114" width="12" style="1" bestFit="1" customWidth="1"/>
    <col min="15115" max="15115" width="28.125" style="1" bestFit="1" customWidth="1"/>
    <col min="15116" max="15116" width="26.75" style="1" bestFit="1" customWidth="1"/>
    <col min="15117" max="15117" width="32.875" style="1" customWidth="1"/>
    <col min="15118" max="15118" width="32.125" style="1" bestFit="1" customWidth="1"/>
    <col min="15119" max="15119" width="17.625" style="1" bestFit="1" customWidth="1"/>
    <col min="15120" max="15120" width="28.375" style="1" bestFit="1" customWidth="1"/>
    <col min="15121" max="15121" width="29.875" style="1" customWidth="1"/>
    <col min="15122" max="15122" width="23.625" style="1" customWidth="1"/>
    <col min="15123" max="15132" width="8" style="1"/>
    <col min="15133" max="15136" width="0" style="1" hidden="1" customWidth="1"/>
    <col min="15137" max="15360" width="8" style="1"/>
    <col min="15361" max="15361" width="15.625" style="1" customWidth="1"/>
    <col min="15362" max="15362" width="13.125" style="1" customWidth="1"/>
    <col min="15363" max="15363" width="28" style="1" bestFit="1" customWidth="1"/>
    <col min="15364" max="15364" width="25.375" style="1" customWidth="1"/>
    <col min="15365" max="15365" width="32.875" style="1" customWidth="1"/>
    <col min="15366" max="15366" width="0" style="1" hidden="1" customWidth="1"/>
    <col min="15367" max="15367" width="25.625" style="1" customWidth="1"/>
    <col min="15368" max="15368" width="30.625" style="1" bestFit="1" customWidth="1"/>
    <col min="15369" max="15369" width="17.625" style="1" bestFit="1" customWidth="1"/>
    <col min="15370" max="15370" width="12" style="1" bestFit="1" customWidth="1"/>
    <col min="15371" max="15371" width="28.125" style="1" bestFit="1" customWidth="1"/>
    <col min="15372" max="15372" width="26.75" style="1" bestFit="1" customWidth="1"/>
    <col min="15373" max="15373" width="32.875" style="1" customWidth="1"/>
    <col min="15374" max="15374" width="32.125" style="1" bestFit="1" customWidth="1"/>
    <col min="15375" max="15375" width="17.625" style="1" bestFit="1" customWidth="1"/>
    <col min="15376" max="15376" width="28.375" style="1" bestFit="1" customWidth="1"/>
    <col min="15377" max="15377" width="29.875" style="1" customWidth="1"/>
    <col min="15378" max="15378" width="23.625" style="1" customWidth="1"/>
    <col min="15379" max="15388" width="8" style="1"/>
    <col min="15389" max="15392" width="0" style="1" hidden="1" customWidth="1"/>
    <col min="15393" max="15616" width="8" style="1"/>
    <col min="15617" max="15617" width="15.625" style="1" customWidth="1"/>
    <col min="15618" max="15618" width="13.125" style="1" customWidth="1"/>
    <col min="15619" max="15619" width="28" style="1" bestFit="1" customWidth="1"/>
    <col min="15620" max="15620" width="25.375" style="1" customWidth="1"/>
    <col min="15621" max="15621" width="32.875" style="1" customWidth="1"/>
    <col min="15622" max="15622" width="0" style="1" hidden="1" customWidth="1"/>
    <col min="15623" max="15623" width="25.625" style="1" customWidth="1"/>
    <col min="15624" max="15624" width="30.625" style="1" bestFit="1" customWidth="1"/>
    <col min="15625" max="15625" width="17.625" style="1" bestFit="1" customWidth="1"/>
    <col min="15626" max="15626" width="12" style="1" bestFit="1" customWidth="1"/>
    <col min="15627" max="15627" width="28.125" style="1" bestFit="1" customWidth="1"/>
    <col min="15628" max="15628" width="26.75" style="1" bestFit="1" customWidth="1"/>
    <col min="15629" max="15629" width="32.875" style="1" customWidth="1"/>
    <col min="15630" max="15630" width="32.125" style="1" bestFit="1" customWidth="1"/>
    <col min="15631" max="15631" width="17.625" style="1" bestFit="1" customWidth="1"/>
    <col min="15632" max="15632" width="28.375" style="1" bestFit="1" customWidth="1"/>
    <col min="15633" max="15633" width="29.875" style="1" customWidth="1"/>
    <col min="15634" max="15634" width="23.625" style="1" customWidth="1"/>
    <col min="15635" max="15644" width="8" style="1"/>
    <col min="15645" max="15648" width="0" style="1" hidden="1" customWidth="1"/>
    <col min="15649" max="15872" width="8" style="1"/>
    <col min="15873" max="15873" width="15.625" style="1" customWidth="1"/>
    <col min="15874" max="15874" width="13.125" style="1" customWidth="1"/>
    <col min="15875" max="15875" width="28" style="1" bestFit="1" customWidth="1"/>
    <col min="15876" max="15876" width="25.375" style="1" customWidth="1"/>
    <col min="15877" max="15877" width="32.875" style="1" customWidth="1"/>
    <col min="15878" max="15878" width="0" style="1" hidden="1" customWidth="1"/>
    <col min="15879" max="15879" width="25.625" style="1" customWidth="1"/>
    <col min="15880" max="15880" width="30.625" style="1" bestFit="1" customWidth="1"/>
    <col min="15881" max="15881" width="17.625" style="1" bestFit="1" customWidth="1"/>
    <col min="15882" max="15882" width="12" style="1" bestFit="1" customWidth="1"/>
    <col min="15883" max="15883" width="28.125" style="1" bestFit="1" customWidth="1"/>
    <col min="15884" max="15884" width="26.75" style="1" bestFit="1" customWidth="1"/>
    <col min="15885" max="15885" width="32.875" style="1" customWidth="1"/>
    <col min="15886" max="15886" width="32.125" style="1" bestFit="1" customWidth="1"/>
    <col min="15887" max="15887" width="17.625" style="1" bestFit="1" customWidth="1"/>
    <col min="15888" max="15888" width="28.375" style="1" bestFit="1" customWidth="1"/>
    <col min="15889" max="15889" width="29.875" style="1" customWidth="1"/>
    <col min="15890" max="15890" width="23.625" style="1" customWidth="1"/>
    <col min="15891" max="15900" width="8" style="1"/>
    <col min="15901" max="15904" width="0" style="1" hidden="1" customWidth="1"/>
    <col min="15905" max="16128" width="8" style="1"/>
    <col min="16129" max="16129" width="15.625" style="1" customWidth="1"/>
    <col min="16130" max="16130" width="13.125" style="1" customWidth="1"/>
    <col min="16131" max="16131" width="28" style="1" bestFit="1" customWidth="1"/>
    <col min="16132" max="16132" width="25.375" style="1" customWidth="1"/>
    <col min="16133" max="16133" width="32.875" style="1" customWidth="1"/>
    <col min="16134" max="16134" width="0" style="1" hidden="1" customWidth="1"/>
    <col min="16135" max="16135" width="25.625" style="1" customWidth="1"/>
    <col min="16136" max="16136" width="30.625" style="1" bestFit="1" customWidth="1"/>
    <col min="16137" max="16137" width="17.625" style="1" bestFit="1" customWidth="1"/>
    <col min="16138" max="16138" width="12" style="1" bestFit="1" customWidth="1"/>
    <col min="16139" max="16139" width="28.125" style="1" bestFit="1" customWidth="1"/>
    <col min="16140" max="16140" width="26.75" style="1" bestFit="1" customWidth="1"/>
    <col min="16141" max="16141" width="32.875" style="1" customWidth="1"/>
    <col min="16142" max="16142" width="32.125" style="1" bestFit="1" customWidth="1"/>
    <col min="16143" max="16143" width="17.625" style="1" bestFit="1" customWidth="1"/>
    <col min="16144" max="16144" width="28.375" style="1" bestFit="1" customWidth="1"/>
    <col min="16145" max="16145" width="29.875" style="1" customWidth="1"/>
    <col min="16146" max="16146" width="23.625" style="1" customWidth="1"/>
    <col min="16147" max="16156" width="8" style="1"/>
    <col min="16157" max="16160" width="0" style="1" hidden="1" customWidth="1"/>
    <col min="16161" max="16384" width="8" style="1"/>
  </cols>
  <sheetData>
    <row r="1" spans="1:31" ht="30" customHeight="1" x14ac:dyDescent="0.15">
      <c r="A1" s="33" t="s">
        <v>2</v>
      </c>
      <c r="D1" s="34"/>
      <c r="H1" s="35"/>
      <c r="I1" s="35"/>
      <c r="J1" s="35"/>
      <c r="K1" s="35"/>
      <c r="L1" s="35"/>
      <c r="M1" s="35"/>
      <c r="N1" s="35"/>
      <c r="O1" s="35"/>
    </row>
    <row r="2" spans="1:31" ht="44.25" customHeight="1" x14ac:dyDescent="0.15">
      <c r="A2" s="242" t="s">
        <v>3</v>
      </c>
      <c r="B2" s="242"/>
      <c r="C2" s="242"/>
      <c r="D2" s="242"/>
      <c r="E2" s="242"/>
      <c r="F2" s="242"/>
      <c r="G2" s="242"/>
      <c r="H2" s="242"/>
      <c r="I2" s="242"/>
      <c r="J2" s="242"/>
      <c r="K2" s="242"/>
      <c r="L2" s="242"/>
      <c r="M2" s="242"/>
      <c r="N2" s="242"/>
      <c r="O2" s="242"/>
      <c r="P2" s="242"/>
      <c r="Q2" s="242"/>
      <c r="R2" s="242"/>
    </row>
    <row r="3" spans="1:31" ht="43.5" customHeight="1" thickBot="1" x14ac:dyDescent="0.25">
      <c r="G3" s="37"/>
      <c r="H3" s="37"/>
      <c r="I3" s="38"/>
      <c r="J3" s="38"/>
      <c r="K3" s="38"/>
      <c r="L3" s="39"/>
      <c r="M3" s="40"/>
      <c r="N3" s="40"/>
      <c r="O3" s="40"/>
      <c r="R3" s="41" t="s">
        <v>4</v>
      </c>
    </row>
    <row r="4" spans="1:31" s="81" customFormat="1" ht="108" customHeight="1" x14ac:dyDescent="0.15">
      <c r="A4" s="42" t="s">
        <v>5</v>
      </c>
      <c r="B4" s="43" t="s">
        <v>6</v>
      </c>
      <c r="C4" s="44" t="s">
        <v>7</v>
      </c>
      <c r="D4" s="45" t="s">
        <v>8</v>
      </c>
      <c r="E4" s="46" t="s">
        <v>9</v>
      </c>
      <c r="F4" s="45" t="s">
        <v>10</v>
      </c>
      <c r="G4" s="45" t="s">
        <v>11</v>
      </c>
      <c r="H4" s="44" t="s">
        <v>12</v>
      </c>
      <c r="I4" s="47" t="s">
        <v>13</v>
      </c>
      <c r="J4" s="44" t="s">
        <v>14</v>
      </c>
      <c r="K4" s="44" t="s">
        <v>207</v>
      </c>
      <c r="L4" s="44" t="s">
        <v>15</v>
      </c>
      <c r="M4" s="48" t="s">
        <v>16</v>
      </c>
      <c r="N4" s="48" t="s">
        <v>17</v>
      </c>
      <c r="O4" s="48" t="s">
        <v>18</v>
      </c>
      <c r="P4" s="44" t="s">
        <v>19</v>
      </c>
      <c r="Q4" s="237" t="s">
        <v>20</v>
      </c>
      <c r="R4" s="49" t="s">
        <v>21</v>
      </c>
      <c r="AD4" s="81" t="s">
        <v>1</v>
      </c>
      <c r="AE4" s="81" t="s">
        <v>22</v>
      </c>
    </row>
    <row r="5" spans="1:31" ht="45" customHeight="1" x14ac:dyDescent="0.15">
      <c r="A5" s="50"/>
      <c r="B5" s="51"/>
      <c r="C5" s="52"/>
      <c r="D5" s="53"/>
      <c r="E5" s="54"/>
      <c r="F5" s="55" t="str">
        <f>D5&amp;E5</f>
        <v/>
      </c>
      <c r="G5" s="53"/>
      <c r="H5" s="53"/>
      <c r="I5" s="56"/>
      <c r="J5" s="57"/>
      <c r="K5" s="57"/>
      <c r="L5" s="58" t="str">
        <f>IFERROR((I5+K5/J5),"")</f>
        <v/>
      </c>
      <c r="M5" s="58" t="str" cm="1">
        <f t="array" ref="M5">IFERROR(_xlfn.IFS(H5="移乗介護",1000000,H5="入浴支援",1000000,H5="移動支援",300000,H5="排泄支援",300000,H5="見守り・コミュニケーション",300000,H5="機能訓練支援",300000,H5="栄養管理支援",300000),"")</f>
        <v/>
      </c>
      <c r="N5" s="58">
        <f>MIN(L5:M5)</f>
        <v>0</v>
      </c>
      <c r="O5" s="98">
        <f>J5*N5</f>
        <v>0</v>
      </c>
      <c r="P5" s="59">
        <f>SUMIF($F5:$F29,F5,$O5:$O29)</f>
        <v>0</v>
      </c>
      <c r="Q5" s="99" t="str">
        <f>IF(P5&gt;0,IFERROR(VLOOKUP($C5,$AD$5:$AE$28,2,FALSE),""),"")</f>
        <v/>
      </c>
      <c r="R5" s="100">
        <f>MIN(P5:Q5)</f>
        <v>0</v>
      </c>
      <c r="AD5" t="s">
        <v>23</v>
      </c>
      <c r="AE5" s="60">
        <v>2100000</v>
      </c>
    </row>
    <row r="6" spans="1:31" ht="45" customHeight="1" x14ac:dyDescent="0.15">
      <c r="A6" s="50"/>
      <c r="B6" s="51"/>
      <c r="C6" s="52"/>
      <c r="D6" s="53"/>
      <c r="E6" s="54"/>
      <c r="F6" s="55" t="str">
        <f>D6&amp;E6</f>
        <v/>
      </c>
      <c r="G6" s="61"/>
      <c r="H6" s="53"/>
      <c r="I6" s="56"/>
      <c r="J6" s="57"/>
      <c r="K6" s="57"/>
      <c r="L6" s="58" t="str">
        <f t="shared" ref="L6:L29" si="0">IFERROR((I6+K6/J6),"")</f>
        <v/>
      </c>
      <c r="M6" s="58" t="str" cm="1">
        <f t="array" ref="M6">IFERROR(_xlfn.IFS(H6="移乗介護",1000000,H6="入浴支援",1000000,H6="移動支援",300000,H6="排泄支援",300000,H6="見守り・コミュニケーション",300000,H6="機能訓練支援",300000,H6="栄養管理支援",300000),"")</f>
        <v/>
      </c>
      <c r="N6" s="58">
        <f t="shared" ref="N6:N29" si="1">MIN(L6:M6)</f>
        <v>0</v>
      </c>
      <c r="O6" s="98">
        <f t="shared" ref="O6:O29" si="2">J6*N6</f>
        <v>0</v>
      </c>
      <c r="P6" s="59" t="str">
        <f>IF($F$6=$F$5,"",SUMIF($F$5:$F$29,F6,$O$5:$O$29))</f>
        <v/>
      </c>
      <c r="Q6" s="99" t="str">
        <f>IF($P6="","",IF(P6&gt;0,IFERROR(VLOOKUP($C6,$AD$5:$AE$28,2,FALSE),""),""))</f>
        <v/>
      </c>
      <c r="R6" s="100">
        <f t="shared" ref="R6:R29" si="3">MIN(P6:Q6)</f>
        <v>0</v>
      </c>
      <c r="AD6" t="s">
        <v>24</v>
      </c>
      <c r="AE6" s="60">
        <v>1500000</v>
      </c>
    </row>
    <row r="7" spans="1:31" ht="45" customHeight="1" x14ac:dyDescent="0.15">
      <c r="A7" s="50"/>
      <c r="B7" s="51"/>
      <c r="C7" s="52"/>
      <c r="D7" s="53"/>
      <c r="E7" s="54"/>
      <c r="F7" s="55" t="str">
        <f t="shared" ref="F7:F29" si="4">D7&amp;E7</f>
        <v/>
      </c>
      <c r="G7" s="53"/>
      <c r="H7" s="53"/>
      <c r="I7" s="56"/>
      <c r="J7" s="57"/>
      <c r="K7" s="57"/>
      <c r="L7" s="58" t="str">
        <f t="shared" si="0"/>
        <v/>
      </c>
      <c r="M7" s="58" t="str" cm="1">
        <f t="array" ref="M7">IFERROR(_xlfn.IFS(H7="移乗介護",1000000,H7="入浴支援",1000000,H7="移動支援",300000,H7="排泄支援",300000,H7="見守り・コミュニケーション",300000,H7="機能訓練支援",300000,H7="栄養管理支援",300000),"")</f>
        <v/>
      </c>
      <c r="N7" s="58">
        <f t="shared" si="1"/>
        <v>0</v>
      </c>
      <c r="O7" s="98">
        <f t="shared" si="2"/>
        <v>0</v>
      </c>
      <c r="P7" s="59" t="str">
        <f>IF(OR(F7=$F$5,F7=$F$6),"",SUMIF($F$5:$F$29,F7,$O$5:$O$29))</f>
        <v/>
      </c>
      <c r="Q7" s="99" t="str">
        <f t="shared" ref="Q7:Q28" si="5">IF($P7="","",IF(P7&gt;0,IFERROR(VLOOKUP($C7,$AD$5:$AE$28,2,FALSE),""),""))</f>
        <v/>
      </c>
      <c r="R7" s="100">
        <f t="shared" si="3"/>
        <v>0</v>
      </c>
      <c r="AD7" t="s">
        <v>25</v>
      </c>
      <c r="AE7" s="60">
        <v>1200000</v>
      </c>
    </row>
    <row r="8" spans="1:31" ht="45" customHeight="1" x14ac:dyDescent="0.15">
      <c r="A8" s="50"/>
      <c r="B8" s="51"/>
      <c r="C8" s="52"/>
      <c r="D8" s="53"/>
      <c r="E8" s="54"/>
      <c r="F8" s="55" t="str">
        <f t="shared" si="4"/>
        <v/>
      </c>
      <c r="G8" s="61"/>
      <c r="H8" s="53"/>
      <c r="I8" s="56"/>
      <c r="J8" s="57"/>
      <c r="K8" s="57"/>
      <c r="L8" s="58" t="str">
        <f t="shared" si="0"/>
        <v/>
      </c>
      <c r="M8" s="58" t="str" cm="1">
        <f t="array" ref="M8">IFERROR(_xlfn.IFS(H8="移乗介護",1000000,H8="入浴支援",1000000,H8="移動支援",300000,H8="排泄支援",300000,H8="見守り・コミュニケーション",300000,H8="機能訓練支援",300000,H8="栄養管理支援",300000),"")</f>
        <v/>
      </c>
      <c r="N8" s="58">
        <f t="shared" si="1"/>
        <v>0</v>
      </c>
      <c r="O8" s="98">
        <f t="shared" si="2"/>
        <v>0</v>
      </c>
      <c r="P8" s="59" t="str">
        <f>IF(OR(F8=$F$5,F8=$F$6,F8=$F$7),"",SUMIF($F$5:$F$29,F8,$O$5:$O$29))</f>
        <v/>
      </c>
      <c r="Q8" s="99" t="str">
        <f t="shared" si="5"/>
        <v/>
      </c>
      <c r="R8" s="100">
        <f t="shared" si="3"/>
        <v>0</v>
      </c>
      <c r="AD8" t="s">
        <v>26</v>
      </c>
      <c r="AE8" s="60">
        <v>1200000</v>
      </c>
    </row>
    <row r="9" spans="1:31" ht="45" customHeight="1" x14ac:dyDescent="0.15">
      <c r="A9" s="50"/>
      <c r="B9" s="51"/>
      <c r="C9" s="52"/>
      <c r="D9" s="53"/>
      <c r="E9" s="54"/>
      <c r="F9" s="55" t="str">
        <f t="shared" si="4"/>
        <v/>
      </c>
      <c r="G9" s="53"/>
      <c r="H9" s="53"/>
      <c r="I9" s="56"/>
      <c r="J9" s="57"/>
      <c r="K9" s="57"/>
      <c r="L9" s="58" t="str">
        <f t="shared" si="0"/>
        <v/>
      </c>
      <c r="M9" s="58" t="str" cm="1">
        <f t="array" ref="M9">IFERROR(_xlfn.IFS(H9="移乗介護",1000000,H9="入浴支援",1000000,H9="移動支援",300000,H9="排泄支援",300000,H9="見守り・コミュニケーション",300000,H9="機能訓練支援",300000,H9="栄養管理支援",300000),"")</f>
        <v/>
      </c>
      <c r="N9" s="58">
        <f t="shared" si="1"/>
        <v>0</v>
      </c>
      <c r="O9" s="98">
        <f t="shared" si="2"/>
        <v>0</v>
      </c>
      <c r="P9" s="59" t="str">
        <f>IF(OR(F9=$F$5,F9=$F$6,F9=$F$7,F9=$F$8),"",SUMIF($F$5:$F$29,F9,$O$5:$O$29))</f>
        <v/>
      </c>
      <c r="Q9" s="99" t="str">
        <f t="shared" si="5"/>
        <v/>
      </c>
      <c r="R9" s="100">
        <f t="shared" si="3"/>
        <v>0</v>
      </c>
      <c r="AD9" t="s">
        <v>27</v>
      </c>
      <c r="AE9" s="60">
        <v>1200000</v>
      </c>
    </row>
    <row r="10" spans="1:31" ht="45" customHeight="1" x14ac:dyDescent="0.15">
      <c r="A10" s="50"/>
      <c r="B10" s="51"/>
      <c r="C10" s="52"/>
      <c r="D10" s="53"/>
      <c r="E10" s="54"/>
      <c r="F10" s="55" t="str">
        <f t="shared" si="4"/>
        <v/>
      </c>
      <c r="G10" s="61"/>
      <c r="H10" s="53"/>
      <c r="I10" s="56"/>
      <c r="J10" s="57"/>
      <c r="K10" s="57"/>
      <c r="L10" s="58" t="str">
        <f t="shared" si="0"/>
        <v/>
      </c>
      <c r="M10" s="58" t="str" cm="1">
        <f t="array" ref="M10">IFERROR(_xlfn.IFS(H10="移乗介護",1000000,H10="入浴支援",1000000,H10="移動支援",300000,H10="排泄支援",300000,H10="見守り・コミュニケーション",300000,H10="機能訓練支援",300000,H10="栄養管理支援",300000),"")</f>
        <v/>
      </c>
      <c r="N10" s="58">
        <f t="shared" si="1"/>
        <v>0</v>
      </c>
      <c r="O10" s="98">
        <f t="shared" si="2"/>
        <v>0</v>
      </c>
      <c r="P10" s="59" t="str">
        <f>IF(OR(F10=$F$5,F10=$F$6,F10=$F$7,F10=$F$8,F10=$F$9),"",SUMIF($F$5:$F$29,F10,$O$5:$O$29))</f>
        <v/>
      </c>
      <c r="Q10" s="99" t="str">
        <f t="shared" si="5"/>
        <v/>
      </c>
      <c r="R10" s="100">
        <f t="shared" si="3"/>
        <v>0</v>
      </c>
      <c r="AD10" s="1" t="s">
        <v>28</v>
      </c>
      <c r="AE10" s="60">
        <v>1200000</v>
      </c>
    </row>
    <row r="11" spans="1:31" ht="45" customHeight="1" x14ac:dyDescent="0.15">
      <c r="A11" s="50"/>
      <c r="B11" s="51"/>
      <c r="C11" s="52"/>
      <c r="D11" s="53"/>
      <c r="E11" s="54"/>
      <c r="F11" s="55" t="str">
        <f t="shared" si="4"/>
        <v/>
      </c>
      <c r="G11" s="53"/>
      <c r="H11" s="53"/>
      <c r="I11" s="56"/>
      <c r="J11" s="57"/>
      <c r="K11" s="57"/>
      <c r="L11" s="58" t="str">
        <f t="shared" si="0"/>
        <v/>
      </c>
      <c r="M11" s="58" t="str" cm="1">
        <f t="array" ref="M11">IFERROR(_xlfn.IFS(H11="移乗介護",1000000,H11="入浴支援",1000000,H11="移動支援",300000,H11="排泄支援",300000,H11="見守り・コミュニケーション",300000,H11="機能訓練支援",300000,H11="栄養管理支援",300000),"")</f>
        <v/>
      </c>
      <c r="N11" s="58">
        <f t="shared" si="1"/>
        <v>0</v>
      </c>
      <c r="O11" s="98">
        <f t="shared" si="2"/>
        <v>0</v>
      </c>
      <c r="P11" s="59" t="str">
        <f>IF(OR(F11=$F$5,F11=$F$6,F11=$F$7,F11=$F$8,F11=$F$9,F11=$F$10),"",SUMIF($F$5:$F$29,F11,$O$5:$O$29))</f>
        <v/>
      </c>
      <c r="Q11" s="99" t="str">
        <f t="shared" si="5"/>
        <v/>
      </c>
      <c r="R11" s="100">
        <f t="shared" si="3"/>
        <v>0</v>
      </c>
      <c r="AD11" s="1" t="s">
        <v>29</v>
      </c>
      <c r="AE11" s="60">
        <v>1200000</v>
      </c>
    </row>
    <row r="12" spans="1:31" ht="45" customHeight="1" x14ac:dyDescent="0.15">
      <c r="A12" s="50"/>
      <c r="B12" s="51"/>
      <c r="C12" s="52"/>
      <c r="D12" s="53"/>
      <c r="E12" s="54"/>
      <c r="F12" s="55" t="str">
        <f t="shared" si="4"/>
        <v/>
      </c>
      <c r="G12" s="61"/>
      <c r="H12" s="53"/>
      <c r="I12" s="56"/>
      <c r="J12" s="57"/>
      <c r="K12" s="57"/>
      <c r="L12" s="58" t="str">
        <f t="shared" si="0"/>
        <v/>
      </c>
      <c r="M12" s="58" t="str" cm="1">
        <f t="array" ref="M12">IFERROR(_xlfn.IFS(H12="移乗介護",1000000,H12="入浴支援",1000000,H12="移動支援",300000,H12="排泄支援",300000,H12="見守り・コミュニケーション",300000,H12="機能訓練支援",300000,H12="栄養管理支援",300000),"")</f>
        <v/>
      </c>
      <c r="N12" s="58">
        <f t="shared" si="1"/>
        <v>0</v>
      </c>
      <c r="O12" s="98">
        <f t="shared" si="2"/>
        <v>0</v>
      </c>
      <c r="P12" s="59" t="str">
        <f>IF(OR(F12=$F$5,F12=$F$6,F12=$F$7,F12=$F$8,F12=$F$9,F12=$F$10,F12=$F$11),"",SUMIF($F$5:$F$29,F12,$O$5:$O$29))</f>
        <v/>
      </c>
      <c r="Q12" s="99" t="str">
        <f t="shared" si="5"/>
        <v/>
      </c>
      <c r="R12" s="100">
        <f t="shared" si="3"/>
        <v>0</v>
      </c>
      <c r="AD12" s="1" t="s">
        <v>30</v>
      </c>
      <c r="AE12" s="60">
        <v>1200000</v>
      </c>
    </row>
    <row r="13" spans="1:31" ht="45" customHeight="1" x14ac:dyDescent="0.15">
      <c r="A13" s="50"/>
      <c r="B13" s="51"/>
      <c r="C13" s="52"/>
      <c r="D13" s="53"/>
      <c r="E13" s="54"/>
      <c r="F13" s="55" t="str">
        <f t="shared" si="4"/>
        <v/>
      </c>
      <c r="G13" s="53"/>
      <c r="H13" s="53"/>
      <c r="I13" s="56"/>
      <c r="J13" s="57"/>
      <c r="K13" s="57"/>
      <c r="L13" s="58" t="str">
        <f t="shared" si="0"/>
        <v/>
      </c>
      <c r="M13" s="58" t="str" cm="1">
        <f t="array" ref="M13">IFERROR(_xlfn.IFS(H13="移乗介護",1000000,H13="入浴支援",1000000,H13="移動支援",300000,H13="排泄支援",300000,H13="見守り・コミュニケーション",300000,H13="機能訓練支援",300000,H13="栄養管理支援",300000),"")</f>
        <v/>
      </c>
      <c r="N13" s="58">
        <f t="shared" si="1"/>
        <v>0</v>
      </c>
      <c r="O13" s="98">
        <f t="shared" si="2"/>
        <v>0</v>
      </c>
      <c r="P13" s="59" t="str">
        <f>IF(OR(F13=$F$5,F13=$F$6,F13=$F$7,F13=$F$8,F13=$F$9,F13=$F$10,F13=$F$11,F13=$F$12),"",SUMIF($F$5:$F$29,F13,$O$5:$O$29))</f>
        <v/>
      </c>
      <c r="Q13" s="99" t="str">
        <f t="shared" si="5"/>
        <v/>
      </c>
      <c r="R13" s="100">
        <f t="shared" si="3"/>
        <v>0</v>
      </c>
      <c r="AD13" s="1" t="s">
        <v>31</v>
      </c>
      <c r="AE13" s="60">
        <v>1200000</v>
      </c>
    </row>
    <row r="14" spans="1:31" ht="45" customHeight="1" x14ac:dyDescent="0.15">
      <c r="A14" s="50"/>
      <c r="B14" s="51"/>
      <c r="C14" s="52"/>
      <c r="D14" s="53"/>
      <c r="E14" s="54"/>
      <c r="F14" s="55" t="str">
        <f t="shared" si="4"/>
        <v/>
      </c>
      <c r="G14" s="61"/>
      <c r="H14" s="53"/>
      <c r="I14" s="56"/>
      <c r="J14" s="57"/>
      <c r="K14" s="57"/>
      <c r="L14" s="58" t="str">
        <f t="shared" si="0"/>
        <v/>
      </c>
      <c r="M14" s="58" t="str" cm="1">
        <f t="array" ref="M14">IFERROR(_xlfn.IFS(H14="移乗介護",1000000,H14="入浴支援",1000000,H14="移動支援",300000,H14="排泄支援",300000,H14="見守り・コミュニケーション",300000,H14="機能訓練支援",300000,H14="栄養管理支援",300000),"")</f>
        <v/>
      </c>
      <c r="N14" s="58">
        <f t="shared" si="1"/>
        <v>0</v>
      </c>
      <c r="O14" s="98">
        <f t="shared" si="2"/>
        <v>0</v>
      </c>
      <c r="P14" s="59" t="str">
        <f>IF(OR(F14=$F$5,F14=$F$6,F14=$F$7,F14=$F$8,F14=$F$9,F14=$F$10,F14=$F$11,F14=$F$12,F14=$F$13),"",SUMIF($F$5:$F$29,F14,$O$5:$O$29))</f>
        <v/>
      </c>
      <c r="Q14" s="99" t="str">
        <f t="shared" si="5"/>
        <v/>
      </c>
      <c r="R14" s="100">
        <f t="shared" si="3"/>
        <v>0</v>
      </c>
      <c r="AD14" s="1" t="s">
        <v>32</v>
      </c>
      <c r="AE14" s="60">
        <v>1200000</v>
      </c>
    </row>
    <row r="15" spans="1:31" ht="45" customHeight="1" x14ac:dyDescent="0.15">
      <c r="A15" s="50"/>
      <c r="B15" s="51"/>
      <c r="C15" s="52"/>
      <c r="D15" s="53"/>
      <c r="E15" s="54"/>
      <c r="F15" s="55" t="str">
        <f t="shared" si="4"/>
        <v/>
      </c>
      <c r="G15" s="53"/>
      <c r="H15" s="53"/>
      <c r="I15" s="56"/>
      <c r="J15" s="57"/>
      <c r="K15" s="57"/>
      <c r="L15" s="58" t="str">
        <f t="shared" si="0"/>
        <v/>
      </c>
      <c r="M15" s="58" t="str" cm="1">
        <f t="array" ref="M15">IFERROR(_xlfn.IFS(H15="移乗介護",1000000,H15="入浴支援",1000000,H15="移動支援",300000,H15="排泄支援",300000,H15="見守り・コミュニケーション",300000,H15="機能訓練支援",300000,H15="栄養管理支援",300000),"")</f>
        <v/>
      </c>
      <c r="N15" s="58">
        <f t="shared" si="1"/>
        <v>0</v>
      </c>
      <c r="O15" s="98">
        <f t="shared" si="2"/>
        <v>0</v>
      </c>
      <c r="P15" s="59" t="str">
        <f>IF(OR(F15=$F$5,F15=$F$6,F15=$F$7,F15=$F$8,F15=$F$9,F15=$F$10,F15=$F$11,F15=$F$12,F15=$F$13,F15=$F$14),"",SUMIF($F$5:$F$29,F15,$O$5:$O$29))</f>
        <v/>
      </c>
      <c r="Q15" s="99" t="str">
        <f t="shared" si="5"/>
        <v/>
      </c>
      <c r="R15" s="100">
        <f t="shared" si="3"/>
        <v>0</v>
      </c>
      <c r="AD15" s="1" t="s">
        <v>33</v>
      </c>
      <c r="AE15" s="60">
        <v>1200000</v>
      </c>
    </row>
    <row r="16" spans="1:31" ht="45" customHeight="1" x14ac:dyDescent="0.15">
      <c r="A16" s="50"/>
      <c r="B16" s="51"/>
      <c r="C16" s="52"/>
      <c r="D16" s="53"/>
      <c r="E16" s="54"/>
      <c r="F16" s="55" t="str">
        <f t="shared" si="4"/>
        <v/>
      </c>
      <c r="G16" s="61"/>
      <c r="H16" s="53"/>
      <c r="I16" s="56"/>
      <c r="J16" s="57"/>
      <c r="K16" s="57"/>
      <c r="L16" s="58" t="str">
        <f t="shared" si="0"/>
        <v/>
      </c>
      <c r="M16" s="58" t="str" cm="1">
        <f t="array" ref="M16">IFERROR(_xlfn.IFS(H16="移乗介護",1000000,H16="入浴支援",1000000,H16="移動支援",300000,H16="排泄支援",300000,H16="見守り・コミュニケーション",300000,H16="機能訓練支援",300000,H16="栄養管理支援",300000),"")</f>
        <v/>
      </c>
      <c r="N16" s="58">
        <f t="shared" si="1"/>
        <v>0</v>
      </c>
      <c r="O16" s="98">
        <f t="shared" si="2"/>
        <v>0</v>
      </c>
      <c r="P16" s="59" t="str">
        <f>IF(OR(F16=$F$5,F16=$F$6,F16=$F$7,F16=$F$8,F16=$F$9,F16=$F$10,F16=$F$11,F16=$F$12,F16=$F$13,F16=$F$14,F16=$F$15),"",SUMIF($F$5:$F$29,F16,$O$5:$O$29))</f>
        <v/>
      </c>
      <c r="Q16" s="99" t="str">
        <f t="shared" si="5"/>
        <v/>
      </c>
      <c r="R16" s="100">
        <f t="shared" si="3"/>
        <v>0</v>
      </c>
      <c r="AD16" s="1" t="s">
        <v>34</v>
      </c>
      <c r="AE16" s="60">
        <v>1200000</v>
      </c>
    </row>
    <row r="17" spans="1:31" ht="45" customHeight="1" x14ac:dyDescent="0.15">
      <c r="A17" s="50"/>
      <c r="B17" s="51"/>
      <c r="C17" s="52"/>
      <c r="D17" s="53"/>
      <c r="E17" s="54"/>
      <c r="F17" s="55" t="str">
        <f t="shared" si="4"/>
        <v/>
      </c>
      <c r="G17" s="53"/>
      <c r="H17" s="53"/>
      <c r="I17" s="56"/>
      <c r="J17" s="57"/>
      <c r="K17" s="57"/>
      <c r="L17" s="58" t="str">
        <f t="shared" si="0"/>
        <v/>
      </c>
      <c r="M17" s="58" t="str" cm="1">
        <f t="array" ref="M17">IFERROR(_xlfn.IFS(H17="移乗介護",1000000,H17="入浴支援",1000000,H17="移動支援",300000,H17="排泄支援",300000,H17="見守り・コミュニケーション",300000,H17="機能訓練支援",300000,H17="栄養管理支援",300000),"")</f>
        <v/>
      </c>
      <c r="N17" s="58">
        <f t="shared" si="1"/>
        <v>0</v>
      </c>
      <c r="O17" s="98">
        <f t="shared" si="2"/>
        <v>0</v>
      </c>
      <c r="P17" s="59" t="str">
        <f>IF(OR(F17=$F$5,F17=$F$6,F17=$F$7,F17=$F$8,F17=$F$9,F17=$F$10,F17=$F$11,F17=$F$12,F17=$F$13,F17=$F$14,F17=$F$15,F17=$F$16),"",SUMIF($F$5:$F$29,F17,$O$5:$O$29))</f>
        <v/>
      </c>
      <c r="Q17" s="99" t="str">
        <f t="shared" si="5"/>
        <v/>
      </c>
      <c r="R17" s="100">
        <f t="shared" si="3"/>
        <v>0</v>
      </c>
      <c r="AD17" s="1" t="s">
        <v>35</v>
      </c>
      <c r="AE17" s="60">
        <v>1200000</v>
      </c>
    </row>
    <row r="18" spans="1:31" ht="45" customHeight="1" x14ac:dyDescent="0.15">
      <c r="A18" s="50"/>
      <c r="B18" s="51"/>
      <c r="C18" s="52"/>
      <c r="D18" s="53"/>
      <c r="E18" s="54"/>
      <c r="F18" s="55" t="str">
        <f t="shared" si="4"/>
        <v/>
      </c>
      <c r="G18" s="53"/>
      <c r="H18" s="53"/>
      <c r="I18" s="56"/>
      <c r="J18" s="57"/>
      <c r="K18" s="57"/>
      <c r="L18" s="58" t="str">
        <f t="shared" si="0"/>
        <v/>
      </c>
      <c r="M18" s="58" t="str" cm="1">
        <f t="array" ref="M18">IFERROR(_xlfn.IFS(H18="移乗介護",1000000,H18="入浴支援",1000000,H18="移動支援",300000,H18="排泄支援",300000,H18="見守り・コミュニケーション",300000,H18="機能訓練支援",300000,H18="栄養管理支援",300000),"")</f>
        <v/>
      </c>
      <c r="N18" s="58">
        <f t="shared" si="1"/>
        <v>0</v>
      </c>
      <c r="O18" s="98">
        <f t="shared" si="2"/>
        <v>0</v>
      </c>
      <c r="P18" s="59" t="str">
        <f>IF(OR(F18=$F$5,F18=$F$6,F18=$F$7,F18=$F$8,F18=$F$9,F18=$F$10,F18=$F$11,F18=$F$12,F18=$F$13,F18=$F$14,F18=$F$15,F18=$F$16,F18=$F$17),"",SUMIF($F$5:$F$29,F18,$O$5:$O$29))</f>
        <v/>
      </c>
      <c r="Q18" s="99" t="str">
        <f t="shared" si="5"/>
        <v/>
      </c>
      <c r="R18" s="100">
        <f t="shared" si="3"/>
        <v>0</v>
      </c>
      <c r="AD18" s="1" t="s">
        <v>36</v>
      </c>
      <c r="AE18" s="60">
        <v>1200000</v>
      </c>
    </row>
    <row r="19" spans="1:31" ht="45" customHeight="1" x14ac:dyDescent="0.15">
      <c r="A19" s="50"/>
      <c r="B19" s="51"/>
      <c r="C19" s="52"/>
      <c r="D19" s="53"/>
      <c r="E19" s="54"/>
      <c r="F19" s="55" t="str">
        <f t="shared" si="4"/>
        <v/>
      </c>
      <c r="G19" s="53"/>
      <c r="H19" s="53"/>
      <c r="I19" s="56"/>
      <c r="J19" s="57"/>
      <c r="K19" s="57"/>
      <c r="L19" s="58" t="str">
        <f t="shared" si="0"/>
        <v/>
      </c>
      <c r="M19" s="58" t="str" cm="1">
        <f t="array" ref="M19">IFERROR(_xlfn.IFS(H19="移乗介護",1000000,H19="入浴支援",1000000,H19="移動支援",300000,H19="排泄支援",300000,H19="見守り・コミュニケーション",300000,H19="機能訓練支援",300000,H19="栄養管理支援",300000),"")</f>
        <v/>
      </c>
      <c r="N19" s="58">
        <f t="shared" si="1"/>
        <v>0</v>
      </c>
      <c r="O19" s="98">
        <f t="shared" si="2"/>
        <v>0</v>
      </c>
      <c r="P19" s="59" t="str">
        <f>IF(OR(F19=$F$5,F19=$F$6,F19=$F$7,F19=$F$8,F19=$F$9,F19=$F$10,F19=$F$11,F19=$F$12,F19=$F$13,F19=$F$14,F19=$F$15,F19=$F$16,F19=$F$17,F19=$F$18),"",SUMIF($F$5:$F$29,F19,$O$5:$O$29))</f>
        <v/>
      </c>
      <c r="Q19" s="99" t="str">
        <f t="shared" si="5"/>
        <v/>
      </c>
      <c r="R19" s="100">
        <f t="shared" si="3"/>
        <v>0</v>
      </c>
      <c r="AD19" s="1" t="s">
        <v>37</v>
      </c>
      <c r="AE19" s="60">
        <v>1200000</v>
      </c>
    </row>
    <row r="20" spans="1:31" ht="45" customHeight="1" x14ac:dyDescent="0.15">
      <c r="A20" s="50"/>
      <c r="B20" s="51"/>
      <c r="C20" s="52"/>
      <c r="D20" s="53"/>
      <c r="E20" s="54"/>
      <c r="F20" s="55" t="str">
        <f t="shared" si="4"/>
        <v/>
      </c>
      <c r="G20" s="53"/>
      <c r="H20" s="53"/>
      <c r="I20" s="56"/>
      <c r="J20" s="57"/>
      <c r="K20" s="57"/>
      <c r="L20" s="58" t="str">
        <f t="shared" si="0"/>
        <v/>
      </c>
      <c r="M20" s="58" t="str" cm="1">
        <f t="array" ref="M20">IFERROR(_xlfn.IFS(H20="移乗介護",1000000,H20="入浴支援",1000000,H20="移動支援",300000,H20="排泄支援",300000,H20="見守り・コミュニケーション",300000,H20="機能訓練支援",300000,H20="栄養管理支援",300000),"")</f>
        <v/>
      </c>
      <c r="N20" s="58">
        <f t="shared" si="1"/>
        <v>0</v>
      </c>
      <c r="O20" s="98">
        <f t="shared" si="2"/>
        <v>0</v>
      </c>
      <c r="P20" s="59" t="str">
        <f>IF(OR(F20=$F$5,F20=$F$6,F20=$F$7,F20=$F$8,F20=$F$9,F20=$F$10,F20=$F$11,F20=$F$12,F20=$F$13,F20=$F$14,F20=$F$15,F20=$F$16,F20=$F$17,F20=$F$18,F20=$F$19),"",SUMIF($F$5:$F$29,F20,$O$5:$O$29))</f>
        <v/>
      </c>
      <c r="Q20" s="99" t="str">
        <f t="shared" si="5"/>
        <v/>
      </c>
      <c r="R20" s="100">
        <f t="shared" si="3"/>
        <v>0</v>
      </c>
      <c r="AD20" s="1" t="s">
        <v>38</v>
      </c>
      <c r="AE20" s="60">
        <v>1200000</v>
      </c>
    </row>
    <row r="21" spans="1:31" ht="45" customHeight="1" x14ac:dyDescent="0.15">
      <c r="A21" s="50"/>
      <c r="B21" s="51"/>
      <c r="C21" s="52"/>
      <c r="D21" s="53"/>
      <c r="E21" s="54"/>
      <c r="F21" s="55" t="str">
        <f t="shared" si="4"/>
        <v/>
      </c>
      <c r="G21" s="53"/>
      <c r="H21" s="53"/>
      <c r="I21" s="56"/>
      <c r="J21" s="57"/>
      <c r="K21" s="57"/>
      <c r="L21" s="58" t="str">
        <f t="shared" si="0"/>
        <v/>
      </c>
      <c r="M21" s="58" t="str" cm="1">
        <f t="array" ref="M21">IFERROR(_xlfn.IFS(H21="移乗介護",1000000,H21="入浴支援",1000000,H21="移動支援",300000,H21="排泄支援",300000,H21="見守り・コミュニケーション",300000,H21="機能訓練支援",300000,H21="栄養管理支援",300000),"")</f>
        <v/>
      </c>
      <c r="N21" s="58">
        <f t="shared" si="1"/>
        <v>0</v>
      </c>
      <c r="O21" s="98">
        <f t="shared" si="2"/>
        <v>0</v>
      </c>
      <c r="P21" s="59" t="str">
        <f>IF(OR(F21=$F$5,F21=$F$6,F21=$F$7,F21=$F$8,F21=$F$9,F21=$F$10,F21=$F$11,F21=$F$12,F21=$F$13,F21=$F$14,F21=$F$15,F21=$F$16,F21=$F$17,F21=$F$18,F21=$F$19,F21=$F$20),"",SUMIF($F$5:$F$29,F21,$O$5:$O$29))</f>
        <v/>
      </c>
      <c r="Q21" s="99" t="str">
        <f t="shared" si="5"/>
        <v/>
      </c>
      <c r="R21" s="100">
        <f t="shared" si="3"/>
        <v>0</v>
      </c>
      <c r="AD21" s="1" t="s">
        <v>39</v>
      </c>
      <c r="AE21" s="60">
        <v>1200000</v>
      </c>
    </row>
    <row r="22" spans="1:31" ht="45" customHeight="1" x14ac:dyDescent="0.15">
      <c r="A22" s="50"/>
      <c r="B22" s="51"/>
      <c r="C22" s="52"/>
      <c r="D22" s="53"/>
      <c r="E22" s="54"/>
      <c r="F22" s="55" t="str">
        <f t="shared" si="4"/>
        <v/>
      </c>
      <c r="G22" s="53"/>
      <c r="H22" s="53"/>
      <c r="I22" s="56"/>
      <c r="J22" s="57"/>
      <c r="K22" s="57"/>
      <c r="L22" s="58" t="str">
        <f t="shared" si="0"/>
        <v/>
      </c>
      <c r="M22" s="58" t="str" cm="1">
        <f t="array" ref="M22">IFERROR(_xlfn.IFS(H22="移乗介護",1000000,H22="入浴支援",1000000,H22="移動支援",300000,H22="排泄支援",300000,H22="見守り・コミュニケーション",300000,H22="機能訓練支援",300000,H22="栄養管理支援",300000),"")</f>
        <v/>
      </c>
      <c r="N22" s="58">
        <f t="shared" si="1"/>
        <v>0</v>
      </c>
      <c r="O22" s="98">
        <f t="shared" si="2"/>
        <v>0</v>
      </c>
      <c r="P22" s="59" t="str">
        <f>IF(OR(F22=$F$5,F22=$F$6,F22=$F$7,F22=$F$8,F22=$F$9,F22=$F$10,F22=$F$11,F22=$F$12,F22=$F$13,F22=$F$14,F22=$F$15,F22=$F$16,F22=$F$17,F22=$F$18,F22=$F$19,F22=$F$20,F22=$F$21),"",SUMIF($F$5:$F$29,F22,$O$5:$O$29))</f>
        <v/>
      </c>
      <c r="Q22" s="99" t="str">
        <f t="shared" si="5"/>
        <v/>
      </c>
      <c r="R22" s="100">
        <f t="shared" si="3"/>
        <v>0</v>
      </c>
      <c r="AD22" s="1" t="s">
        <v>40</v>
      </c>
      <c r="AE22" s="60">
        <v>1200000</v>
      </c>
    </row>
    <row r="23" spans="1:31" ht="45" customHeight="1" x14ac:dyDescent="0.15">
      <c r="A23" s="50"/>
      <c r="B23" s="51"/>
      <c r="C23" s="52"/>
      <c r="D23" s="53"/>
      <c r="E23" s="54"/>
      <c r="F23" s="55" t="str">
        <f t="shared" si="4"/>
        <v/>
      </c>
      <c r="G23" s="53"/>
      <c r="H23" s="53"/>
      <c r="I23" s="56"/>
      <c r="J23" s="57"/>
      <c r="K23" s="57"/>
      <c r="L23" s="58" t="str">
        <f t="shared" si="0"/>
        <v/>
      </c>
      <c r="M23" s="58" t="str" cm="1">
        <f t="array" ref="M23">IFERROR(_xlfn.IFS(H23="移乗介護",1000000,H23="入浴支援",1000000,H23="移動支援",300000,H23="排泄支援",300000,H23="見守り・コミュニケーション",300000,H23="機能訓練支援",300000,H23="栄養管理支援",300000),"")</f>
        <v/>
      </c>
      <c r="N23" s="58">
        <f t="shared" si="1"/>
        <v>0</v>
      </c>
      <c r="O23" s="98">
        <f t="shared" si="2"/>
        <v>0</v>
      </c>
      <c r="P23" s="59" t="str">
        <f>IF(OR(F23=$F$5,F23=$F$6,F23=$F$7,F23=$F$8,F23=$F$9,F23=$F$10,F23=$F$11,F23=$F$12,F23=$F$13,F23=$F$14,F23=$F$15,F23=$F$16,F23=$F$17,F23=$F$18,F23=$F$19,F23=$F$20,F23=$F$21,F23=$F$22),"",SUMIF($F$5:$F$29,F23,$O$5:$O$29))</f>
        <v/>
      </c>
      <c r="Q23" s="99" t="str">
        <f t="shared" si="5"/>
        <v/>
      </c>
      <c r="R23" s="100">
        <f t="shared" si="3"/>
        <v>0</v>
      </c>
      <c r="AD23" s="1" t="s">
        <v>41</v>
      </c>
      <c r="AE23" s="60">
        <v>1200000</v>
      </c>
    </row>
    <row r="24" spans="1:31" ht="45" customHeight="1" x14ac:dyDescent="0.15">
      <c r="A24" s="50"/>
      <c r="B24" s="51"/>
      <c r="C24" s="52"/>
      <c r="D24" s="53"/>
      <c r="E24" s="54"/>
      <c r="F24" s="55" t="str">
        <f t="shared" si="4"/>
        <v/>
      </c>
      <c r="G24" s="53"/>
      <c r="H24" s="53"/>
      <c r="I24" s="56"/>
      <c r="J24" s="57"/>
      <c r="K24" s="57"/>
      <c r="L24" s="58" t="str">
        <f t="shared" si="0"/>
        <v/>
      </c>
      <c r="M24" s="58" t="str" cm="1">
        <f t="array" ref="M24">IFERROR(_xlfn.IFS(H24="移乗介護",1000000,H24="入浴支援",1000000,H24="移動支援",300000,H24="排泄支援",300000,H24="見守り・コミュニケーション",300000,H24="機能訓練支援",300000,H24="栄養管理支援",300000),"")</f>
        <v/>
      </c>
      <c r="N24" s="58">
        <f t="shared" si="1"/>
        <v>0</v>
      </c>
      <c r="O24" s="98">
        <f t="shared" si="2"/>
        <v>0</v>
      </c>
      <c r="P24" s="59" t="str">
        <f>IF(OR(F24=$F$5,F24=$F$6,F24=$F$7,F24=$F$8,F24=$F$9,F24=$F$10,F24=$F$11,F24=$F$12,F24=$F$13,F24=$F$14,F24=$F$15,F24=$F$16,F24=$F$17,F24=$F$18,F24=$F$19,F24=$F$20,F24=$F$21,F24=$F$22,F24=$F$23),"",SUMIF($F$5:$F$29,F24,$O$5:$O$29))</f>
        <v/>
      </c>
      <c r="Q24" s="99" t="str">
        <f t="shared" si="5"/>
        <v/>
      </c>
      <c r="R24" s="100">
        <f t="shared" si="3"/>
        <v>0</v>
      </c>
      <c r="AD24" s="1" t="s">
        <v>42</v>
      </c>
      <c r="AE24" s="60">
        <v>1200000</v>
      </c>
    </row>
    <row r="25" spans="1:31" ht="45" customHeight="1" x14ac:dyDescent="0.15">
      <c r="A25" s="50"/>
      <c r="B25" s="51"/>
      <c r="C25" s="52"/>
      <c r="D25" s="53"/>
      <c r="E25" s="54"/>
      <c r="F25" s="55" t="str">
        <f t="shared" si="4"/>
        <v/>
      </c>
      <c r="G25" s="53"/>
      <c r="H25" s="53"/>
      <c r="I25" s="56"/>
      <c r="J25" s="57"/>
      <c r="K25" s="57"/>
      <c r="L25" s="58" t="str">
        <f t="shared" si="0"/>
        <v/>
      </c>
      <c r="M25" s="58" t="str" cm="1">
        <f t="array" ref="M25">IFERROR(_xlfn.IFS(H25="移乗介護",1000000,H25="入浴支援",1000000,H25="移動支援",300000,H25="排泄支援",300000,H25="見守り・コミュニケーション",300000,H25="機能訓練支援",300000,H25="栄養管理支援",300000),"")</f>
        <v/>
      </c>
      <c r="N25" s="58">
        <f t="shared" si="1"/>
        <v>0</v>
      </c>
      <c r="O25" s="98">
        <f t="shared" si="2"/>
        <v>0</v>
      </c>
      <c r="P25" s="59" t="str">
        <f>IF(OR(F25=$F$5,F25=$F$6,F25=$F$7,F25=$F$8,F25=$F$9,F25=$F$10,F25=$F$11,F25=$F$12,F25=$F$13,F25=$F$14,F25=$F$15,F25=$F$16,F25=$F$17,F25=$F$18,F25=$F$19,F25=$F$20,F25=$F$21,F25=$F$22,F25=$F$23,F25=$F$24),"",SUMIF($F$5:$F$29,F25,$O$5:$O$29))</f>
        <v/>
      </c>
      <c r="Q25" s="99" t="str">
        <f t="shared" si="5"/>
        <v/>
      </c>
      <c r="R25" s="100">
        <f t="shared" si="3"/>
        <v>0</v>
      </c>
      <c r="AD25" s="1" t="s">
        <v>43</v>
      </c>
      <c r="AE25" s="60">
        <v>1200000</v>
      </c>
    </row>
    <row r="26" spans="1:31" ht="45" customHeight="1" x14ac:dyDescent="0.15">
      <c r="A26" s="50"/>
      <c r="B26" s="51"/>
      <c r="C26" s="52"/>
      <c r="D26" s="53"/>
      <c r="E26" s="54"/>
      <c r="F26" s="55" t="str">
        <f t="shared" si="4"/>
        <v/>
      </c>
      <c r="G26" s="53"/>
      <c r="H26" s="53"/>
      <c r="I26" s="56"/>
      <c r="J26" s="57"/>
      <c r="K26" s="57"/>
      <c r="L26" s="58" t="str">
        <f t="shared" si="0"/>
        <v/>
      </c>
      <c r="M26" s="58" t="str" cm="1">
        <f t="array" ref="M26">IFERROR(_xlfn.IFS(H26="移乗介護",1000000,H26="入浴支援",1000000,H26="移動支援",300000,H26="排泄支援",300000,H26="見守り・コミュニケーション",300000,H26="機能訓練支援",300000,H26="栄養管理支援",300000),"")</f>
        <v/>
      </c>
      <c r="N26" s="58">
        <f t="shared" si="1"/>
        <v>0</v>
      </c>
      <c r="O26" s="98">
        <f t="shared" si="2"/>
        <v>0</v>
      </c>
      <c r="P26" s="59" t="str">
        <f>IF(OR(F26=$F$5,F26=$F$6,F26=$F$7,F26=$F$8,F26=$F$9,F26=$F$10,F26=$F$11,F26=$F$12,F26=$F$13,F26=$F$14,F26=$F$15,F26=$F$16,F26=$F$17,F26=$F$18,F26=$F$19,F26=$F$20,F26=$F$21,F26=$F$22,F26=$F$23,F26=$F$24,F26=$F$25),"",SUMIF($F$5:$F$29,F26,$O$5:$O$29))</f>
        <v/>
      </c>
      <c r="Q26" s="99" t="str">
        <f t="shared" si="5"/>
        <v/>
      </c>
      <c r="R26" s="100">
        <f t="shared" si="3"/>
        <v>0</v>
      </c>
      <c r="AD26" s="1" t="s">
        <v>44</v>
      </c>
      <c r="AE26" s="60">
        <v>1200000</v>
      </c>
    </row>
    <row r="27" spans="1:31" ht="45" customHeight="1" x14ac:dyDescent="0.15">
      <c r="A27" s="50"/>
      <c r="B27" s="51"/>
      <c r="C27" s="52"/>
      <c r="D27" s="53"/>
      <c r="E27" s="54"/>
      <c r="F27" s="55" t="str">
        <f t="shared" si="4"/>
        <v/>
      </c>
      <c r="G27" s="53"/>
      <c r="H27" s="53"/>
      <c r="I27" s="56"/>
      <c r="J27" s="57"/>
      <c r="K27" s="57"/>
      <c r="L27" s="58" t="str">
        <f t="shared" si="0"/>
        <v/>
      </c>
      <c r="M27" s="58" t="str" cm="1">
        <f t="array" ref="M27">IFERROR(_xlfn.IFS(H27="移乗介護",1000000,H27="入浴支援",1000000,H27="移動支援",300000,H27="排泄支援",300000,H27="見守り・コミュニケーション",300000,H27="機能訓練支援",300000,H27="栄養管理支援",300000),"")</f>
        <v/>
      </c>
      <c r="N27" s="58">
        <f t="shared" si="1"/>
        <v>0</v>
      </c>
      <c r="O27" s="98">
        <f t="shared" si="2"/>
        <v>0</v>
      </c>
      <c r="P27" s="59" t="str">
        <f>IF(OR(F27=$F$5,F27=$F$6,F27=$F$7,F27=$F$8,F27=$F$9,F27=$F$10,F27=$F$11,F27=$F$12,F27=$F$13,F27=$F$14,F27=$F$15,F27=$F$16,F27=$F$17,F27=$F$18,F27=$F$19,F27=$F$20,F27=$F$21,F27=$F$22,F27=$F$23,F27=$F$24,F27=$F$25,F27=$F$26),"",SUMIF($F$5:$F$29,F27,$O$5:$O$29))</f>
        <v/>
      </c>
      <c r="Q27" s="99" t="str">
        <f t="shared" si="5"/>
        <v/>
      </c>
      <c r="R27" s="100">
        <f t="shared" si="3"/>
        <v>0</v>
      </c>
      <c r="AD27" s="1" t="s">
        <v>45</v>
      </c>
      <c r="AE27" s="60">
        <v>1200000</v>
      </c>
    </row>
    <row r="28" spans="1:31" ht="45" customHeight="1" x14ac:dyDescent="0.15">
      <c r="A28" s="50"/>
      <c r="B28" s="51"/>
      <c r="C28" s="52"/>
      <c r="D28" s="53"/>
      <c r="E28" s="54"/>
      <c r="F28" s="55" t="str">
        <f t="shared" si="4"/>
        <v/>
      </c>
      <c r="G28" s="53"/>
      <c r="H28" s="53"/>
      <c r="I28" s="56"/>
      <c r="J28" s="57"/>
      <c r="K28" s="57"/>
      <c r="L28" s="58" t="str">
        <f t="shared" si="0"/>
        <v/>
      </c>
      <c r="M28" s="58" t="str" cm="1">
        <f t="array" ref="M28">IFERROR(_xlfn.IFS(H28="移乗介護",1000000,H28="入浴支援",1000000,H28="移動支援",300000,H28="排泄支援",300000,H28="見守り・コミュニケーション",300000,H28="機能訓練支援",300000,H28="栄養管理支援",300000),"")</f>
        <v/>
      </c>
      <c r="N28" s="58">
        <f t="shared" si="1"/>
        <v>0</v>
      </c>
      <c r="O28" s="98">
        <f t="shared" si="2"/>
        <v>0</v>
      </c>
      <c r="P28" s="59" t="str">
        <f>IF(OR(F28=$F$5,F28=$F$6,F28=$F$7,F28=$F$8,F28=$F$9,F28=$F$10,F28=$F$11,F28=$F$12,F28=$F$13,F28=$F$14,F28=$F$15,F28=$F$16,F28=$F$17,F28=$F$18,F28=$F$19,F28=$F$20,F28=$F$21,F28=$F$22,F28=$F$23,F28=$F$24,F28=$F$25,F28=$F$26,F28=$F$27),"",SUMIF($F$5:$F$29,F28,$O$5:$O$29))</f>
        <v/>
      </c>
      <c r="Q28" s="99" t="str">
        <f t="shared" si="5"/>
        <v/>
      </c>
      <c r="R28" s="100">
        <f t="shared" si="3"/>
        <v>0</v>
      </c>
      <c r="AD28" s="1" t="s">
        <v>46</v>
      </c>
      <c r="AE28" s="60">
        <v>1200000</v>
      </c>
    </row>
    <row r="29" spans="1:31" ht="45" customHeight="1" x14ac:dyDescent="0.15">
      <c r="A29" s="50"/>
      <c r="B29" s="51"/>
      <c r="C29" s="52"/>
      <c r="D29" s="53"/>
      <c r="E29" s="54"/>
      <c r="F29" s="55" t="str">
        <f t="shared" si="4"/>
        <v/>
      </c>
      <c r="G29" s="61"/>
      <c r="H29" s="53"/>
      <c r="I29" s="56"/>
      <c r="J29" s="57"/>
      <c r="K29" s="57"/>
      <c r="L29" s="58" t="str">
        <f t="shared" si="0"/>
        <v/>
      </c>
      <c r="M29" s="58" t="str" cm="1">
        <f t="array" ref="M29">IFERROR(_xlfn.IFS(H29="移乗介護",1000000,H29="入浴支援",1000000,H29="移動支援",300000,H29="排泄支援",300000,H29="見守り・コミュニケーション",300000,H29="機能訓練支援",300000,H29="栄養管理支援",300000),"")</f>
        <v/>
      </c>
      <c r="N29" s="58">
        <f t="shared" si="1"/>
        <v>0</v>
      </c>
      <c r="O29" s="98">
        <f t="shared" si="2"/>
        <v>0</v>
      </c>
      <c r="P29" s="59" t="str">
        <f>IF(OR(F29=$F$5,F29=$F$6,F29=$F$7,F29=$F$8,F29=$F$9,F29=$F$10,F29=$F$11,F29=$F$12,F29=$F$13,F29=$F$14,F29=$F$15,F29=$F$16,F29=$F$17,F29=$F$18,F29=$F$19,F29=$F$20,F29=$F$21,F29=$F$22,F29=$F$23,F29=$F$24,F29=$F$25,F29=$F$26,F29=$F$27,F29=$F$28),"",SUMIF($F$5:$F$29,F29,$O$5:$O$29))</f>
        <v/>
      </c>
      <c r="Q29" s="99" t="str">
        <f>IF($P29="","",IF(P29&gt;0,IFERROR(VLOOKUP($C29,$AD$5:$AE$28,2,FALSE),""),""))</f>
        <v/>
      </c>
      <c r="R29" s="100">
        <f t="shared" si="3"/>
        <v>0</v>
      </c>
    </row>
    <row r="30" spans="1:31" ht="45" customHeight="1" thickBot="1" x14ac:dyDescent="0.2">
      <c r="A30" s="243" t="s">
        <v>47</v>
      </c>
      <c r="B30" s="244"/>
      <c r="C30" s="62"/>
      <c r="D30" s="62"/>
      <c r="E30" s="63"/>
      <c r="F30" s="64"/>
      <c r="G30" s="65"/>
      <c r="H30" s="62"/>
      <c r="I30" s="66"/>
      <c r="J30" s="67"/>
      <c r="K30" s="67"/>
      <c r="L30" s="68"/>
      <c r="M30" s="68"/>
      <c r="N30" s="68"/>
      <c r="O30" s="69">
        <f>SUM(O5:O29)</f>
        <v>0</v>
      </c>
      <c r="P30" s="101">
        <f>SUM(P5:P29)</f>
        <v>0</v>
      </c>
      <c r="Q30" s="102"/>
      <c r="R30" s="103">
        <f>SUM(R5:R29)</f>
        <v>0</v>
      </c>
    </row>
    <row r="31" spans="1:31" ht="45" customHeight="1" thickBot="1" x14ac:dyDescent="0.2">
      <c r="A31" s="70"/>
      <c r="B31" s="70"/>
      <c r="C31" s="71"/>
      <c r="D31" s="71"/>
      <c r="E31" s="71"/>
      <c r="F31" s="71"/>
      <c r="G31" s="70"/>
      <c r="H31" s="71"/>
      <c r="I31" s="72"/>
      <c r="J31" s="72"/>
      <c r="K31" s="72"/>
      <c r="L31" s="72"/>
      <c r="M31" s="72"/>
      <c r="N31" s="72"/>
      <c r="O31" s="72"/>
      <c r="P31" s="72"/>
      <c r="Q31" s="73"/>
      <c r="R31" s="72"/>
    </row>
    <row r="32" spans="1:31" ht="45" customHeight="1" x14ac:dyDescent="0.15">
      <c r="A32" s="70"/>
      <c r="B32" s="70"/>
      <c r="C32" s="71"/>
      <c r="D32" s="71"/>
      <c r="E32" s="71"/>
      <c r="F32" s="71"/>
      <c r="G32" s="70"/>
      <c r="H32" s="71"/>
      <c r="I32" s="72"/>
      <c r="J32" s="72"/>
      <c r="K32" s="72"/>
      <c r="L32" s="72"/>
      <c r="M32" s="72"/>
      <c r="N32" s="72"/>
      <c r="O32" s="72"/>
      <c r="Q32" s="74" t="s">
        <v>48</v>
      </c>
      <c r="R32" s="75">
        <f>R30</f>
        <v>0</v>
      </c>
    </row>
    <row r="33" spans="1:18" ht="45" customHeight="1" thickBot="1" x14ac:dyDescent="0.2">
      <c r="A33" s="70"/>
      <c r="B33" s="70"/>
      <c r="C33" s="71"/>
      <c r="D33" s="71"/>
      <c r="E33" s="71"/>
      <c r="F33" s="71"/>
      <c r="G33" s="70"/>
      <c r="H33" s="71"/>
      <c r="I33" s="72"/>
      <c r="J33" s="72"/>
      <c r="K33" s="72"/>
      <c r="L33" s="72"/>
      <c r="M33" s="72"/>
      <c r="N33" s="72"/>
      <c r="O33" s="72"/>
      <c r="Q33" s="76" t="s">
        <v>49</v>
      </c>
      <c r="R33" s="77">
        <f>ROUNDDOWN(R32*1/2,-3)</f>
        <v>0</v>
      </c>
    </row>
    <row r="34" spans="1:18" ht="23.1" customHeight="1" x14ac:dyDescent="0.15">
      <c r="A34" s="78" t="s">
        <v>50</v>
      </c>
      <c r="B34" s="79" t="s">
        <v>51</v>
      </c>
      <c r="C34" s="71"/>
      <c r="D34" s="71"/>
      <c r="E34" s="71"/>
      <c r="F34" s="71"/>
      <c r="G34" s="70"/>
      <c r="H34" s="71"/>
      <c r="I34" s="72"/>
      <c r="J34" s="72"/>
      <c r="K34" s="72"/>
      <c r="L34" s="72"/>
      <c r="M34" s="72"/>
      <c r="N34" s="72"/>
      <c r="O34" s="72"/>
      <c r="Q34" s="72"/>
      <c r="R34" s="73"/>
    </row>
    <row r="35" spans="1:18" ht="23.1" customHeight="1" x14ac:dyDescent="0.15">
      <c r="A35" s="80" t="s">
        <v>52</v>
      </c>
      <c r="B35" s="35" t="s">
        <v>53</v>
      </c>
      <c r="C35" s="81"/>
      <c r="D35" s="81"/>
      <c r="E35" s="81"/>
      <c r="F35" s="81"/>
      <c r="G35" s="34"/>
      <c r="H35" s="34"/>
      <c r="I35" s="34"/>
      <c r="J35" s="34"/>
      <c r="Q35" s="104"/>
    </row>
    <row r="36" spans="1:18" ht="23.1" customHeight="1" x14ac:dyDescent="0.15">
      <c r="A36" s="80" t="s">
        <v>54</v>
      </c>
      <c r="B36" s="35" t="s">
        <v>55</v>
      </c>
      <c r="C36" s="81"/>
      <c r="D36" s="81"/>
      <c r="E36" s="81"/>
      <c r="F36" s="81"/>
      <c r="G36" s="34"/>
      <c r="H36" s="34"/>
      <c r="I36" s="34"/>
      <c r="J36" s="34"/>
    </row>
    <row r="37" spans="1:18" ht="23.1" customHeight="1" x14ac:dyDescent="0.15">
      <c r="A37" s="80" t="s">
        <v>56</v>
      </c>
      <c r="B37" s="33" t="s">
        <v>57</v>
      </c>
    </row>
    <row r="38" spans="1:18" ht="17.25" customHeight="1" x14ac:dyDescent="0.15">
      <c r="B38" s="82"/>
      <c r="O38" s="83"/>
    </row>
    <row r="39" spans="1:18" s="2" customFormat="1" ht="24.75" customHeight="1" x14ac:dyDescent="0.15"/>
    <row r="40" spans="1:18" s="2" customFormat="1" ht="45.75" customHeight="1" x14ac:dyDescent="0.15">
      <c r="B40" s="36"/>
    </row>
    <row r="41" spans="1:18" s="2" customFormat="1" ht="45" customHeight="1" x14ac:dyDescent="0.15"/>
    <row r="42" spans="1:18" s="2" customFormat="1" ht="24.75" customHeight="1" x14ac:dyDescent="0.15"/>
    <row r="43" spans="1:18" s="2" customFormat="1" ht="24.75" customHeight="1" x14ac:dyDescent="0.15"/>
    <row r="44" spans="1:18" s="2" customFormat="1" ht="24.75" customHeight="1" x14ac:dyDescent="0.15"/>
    <row r="45" spans="1:18" s="2" customFormat="1" ht="24.75" customHeight="1" x14ac:dyDescent="0.15"/>
    <row r="46" spans="1:18" s="2" customFormat="1" ht="24.75" customHeight="1" x14ac:dyDescent="0.15"/>
    <row r="47" spans="1:18" s="2" customFormat="1" ht="24.75" customHeight="1" x14ac:dyDescent="0.15"/>
    <row r="51" spans="4:27" x14ac:dyDescent="0.15">
      <c r="D51" s="2" t="s">
        <v>58</v>
      </c>
      <c r="E51" s="2" t="s">
        <v>24</v>
      </c>
      <c r="F51" t="s">
        <v>25</v>
      </c>
      <c r="G51" t="s">
        <v>26</v>
      </c>
      <c r="H51" t="s">
        <v>27</v>
      </c>
      <c r="I51" s="1" t="s">
        <v>28</v>
      </c>
      <c r="J51" s="1" t="s">
        <v>29</v>
      </c>
      <c r="K51" s="1" t="s">
        <v>30</v>
      </c>
      <c r="L51" s="1" t="s">
        <v>31</v>
      </c>
      <c r="M51" s="1" t="s">
        <v>32</v>
      </c>
      <c r="N51" s="1" t="s">
        <v>33</v>
      </c>
      <c r="O51" s="1" t="s">
        <v>34</v>
      </c>
      <c r="P51" s="1" t="s">
        <v>35</v>
      </c>
      <c r="Q51" s="1" t="s">
        <v>36</v>
      </c>
      <c r="R51" s="1" t="s">
        <v>37</v>
      </c>
      <c r="S51" s="1" t="s">
        <v>38</v>
      </c>
      <c r="T51" s="1" t="s">
        <v>39</v>
      </c>
      <c r="U51" s="1" t="s">
        <v>40</v>
      </c>
      <c r="V51" s="1" t="s">
        <v>41</v>
      </c>
      <c r="W51" s="1" t="s">
        <v>42</v>
      </c>
      <c r="X51" s="1" t="s">
        <v>43</v>
      </c>
      <c r="Y51" s="1" t="s">
        <v>44</v>
      </c>
      <c r="Z51" s="1" t="s">
        <v>45</v>
      </c>
      <c r="AA51" s="1" t="s">
        <v>46</v>
      </c>
    </row>
    <row r="52" spans="4:27" x14ac:dyDescent="0.15">
      <c r="D52" s="2" t="s">
        <v>59</v>
      </c>
      <c r="E52" s="2" t="s">
        <v>59</v>
      </c>
      <c r="F52" s="2" t="s">
        <v>59</v>
      </c>
      <c r="G52" s="2" t="s">
        <v>59</v>
      </c>
      <c r="H52" s="2" t="s">
        <v>59</v>
      </c>
      <c r="I52" s="2" t="s">
        <v>59</v>
      </c>
      <c r="J52" s="2" t="s">
        <v>59</v>
      </c>
      <c r="K52" s="2" t="s">
        <v>59</v>
      </c>
      <c r="L52" s="2" t="s">
        <v>59</v>
      </c>
      <c r="M52" s="2" t="s">
        <v>59</v>
      </c>
      <c r="N52" s="2" t="s">
        <v>59</v>
      </c>
      <c r="O52" s="2" t="s">
        <v>59</v>
      </c>
      <c r="P52" s="2" t="s">
        <v>59</v>
      </c>
      <c r="Q52" s="2" t="s">
        <v>59</v>
      </c>
      <c r="R52" s="2" t="s">
        <v>59</v>
      </c>
      <c r="S52" s="2" t="s">
        <v>59</v>
      </c>
      <c r="T52" s="2" t="s">
        <v>59</v>
      </c>
      <c r="U52" s="2" t="s">
        <v>59</v>
      </c>
      <c r="V52" s="2" t="s">
        <v>59</v>
      </c>
      <c r="W52" s="2" t="s">
        <v>59</v>
      </c>
      <c r="X52" s="2" t="s">
        <v>59</v>
      </c>
      <c r="Y52" s="2" t="s">
        <v>59</v>
      </c>
      <c r="Z52" s="2" t="s">
        <v>59</v>
      </c>
      <c r="AA52" s="2" t="s">
        <v>59</v>
      </c>
    </row>
    <row r="53" spans="4:27" x14ac:dyDescent="0.15">
      <c r="D53" s="2" t="s">
        <v>60</v>
      </c>
      <c r="E53" s="2" t="s">
        <v>60</v>
      </c>
      <c r="F53" s="2" t="s">
        <v>60</v>
      </c>
      <c r="G53" s="2" t="s">
        <v>60</v>
      </c>
      <c r="H53" s="2" t="s">
        <v>60</v>
      </c>
      <c r="I53" s="2" t="s">
        <v>60</v>
      </c>
      <c r="J53" s="2" t="s">
        <v>60</v>
      </c>
      <c r="K53" s="2" t="s">
        <v>60</v>
      </c>
      <c r="L53" s="2" t="s">
        <v>60</v>
      </c>
      <c r="M53" s="2" t="s">
        <v>60</v>
      </c>
      <c r="N53" s="2" t="s">
        <v>60</v>
      </c>
      <c r="O53" s="2" t="s">
        <v>60</v>
      </c>
      <c r="P53" s="2" t="s">
        <v>60</v>
      </c>
      <c r="Q53" s="2" t="s">
        <v>60</v>
      </c>
      <c r="R53" s="2" t="s">
        <v>60</v>
      </c>
      <c r="S53" s="2" t="s">
        <v>60</v>
      </c>
      <c r="T53" s="2" t="s">
        <v>60</v>
      </c>
      <c r="U53" s="2" t="s">
        <v>60</v>
      </c>
      <c r="V53" s="2" t="s">
        <v>60</v>
      </c>
      <c r="W53" s="2" t="s">
        <v>60</v>
      </c>
      <c r="X53" s="2" t="s">
        <v>60</v>
      </c>
      <c r="Y53" s="2" t="s">
        <v>60</v>
      </c>
      <c r="Z53" s="2" t="s">
        <v>60</v>
      </c>
      <c r="AA53" s="2" t="s">
        <v>60</v>
      </c>
    </row>
    <row r="54" spans="4:27" x14ac:dyDescent="0.15">
      <c r="D54" s="2" t="s">
        <v>61</v>
      </c>
      <c r="E54" s="2" t="s">
        <v>61</v>
      </c>
      <c r="F54" s="2" t="s">
        <v>61</v>
      </c>
      <c r="G54" s="2" t="s">
        <v>61</v>
      </c>
      <c r="H54" s="2" t="s">
        <v>61</v>
      </c>
      <c r="I54" s="2" t="s">
        <v>61</v>
      </c>
      <c r="J54" s="2" t="s">
        <v>61</v>
      </c>
      <c r="K54" s="2" t="s">
        <v>61</v>
      </c>
      <c r="L54" s="2" t="s">
        <v>61</v>
      </c>
      <c r="M54" s="2" t="s">
        <v>61</v>
      </c>
      <c r="N54" s="2" t="s">
        <v>61</v>
      </c>
      <c r="O54" s="2" t="s">
        <v>61</v>
      </c>
      <c r="P54" s="2" t="s">
        <v>61</v>
      </c>
      <c r="Q54" s="2" t="s">
        <v>61</v>
      </c>
      <c r="R54" s="2" t="s">
        <v>61</v>
      </c>
      <c r="S54" s="2" t="s">
        <v>61</v>
      </c>
      <c r="T54" s="2" t="s">
        <v>61</v>
      </c>
      <c r="U54" s="2" t="s">
        <v>61</v>
      </c>
      <c r="V54" s="2" t="s">
        <v>61</v>
      </c>
      <c r="W54" s="2" t="s">
        <v>61</v>
      </c>
      <c r="X54" s="2" t="s">
        <v>61</v>
      </c>
      <c r="Y54" s="2" t="s">
        <v>61</v>
      </c>
      <c r="Z54" s="2" t="s">
        <v>61</v>
      </c>
      <c r="AA54" s="2" t="s">
        <v>61</v>
      </c>
    </row>
    <row r="55" spans="4:27" x14ac:dyDescent="0.15">
      <c r="D55" s="2" t="s">
        <v>62</v>
      </c>
      <c r="E55" s="2" t="s">
        <v>62</v>
      </c>
      <c r="F55" s="2" t="s">
        <v>63</v>
      </c>
      <c r="G55" s="2" t="s">
        <v>63</v>
      </c>
      <c r="H55" s="2" t="s">
        <v>63</v>
      </c>
      <c r="I55" s="2" t="s">
        <v>63</v>
      </c>
      <c r="J55" s="2" t="s">
        <v>63</v>
      </c>
      <c r="K55" s="2" t="s">
        <v>63</v>
      </c>
      <c r="L55" s="2" t="s">
        <v>63</v>
      </c>
      <c r="M55" s="2" t="s">
        <v>63</v>
      </c>
      <c r="N55" s="2" t="s">
        <v>63</v>
      </c>
      <c r="O55" s="2" t="s">
        <v>63</v>
      </c>
      <c r="P55" s="2" t="s">
        <v>63</v>
      </c>
      <c r="Q55" s="2" t="s">
        <v>63</v>
      </c>
      <c r="R55" s="2" t="s">
        <v>63</v>
      </c>
      <c r="S55" s="2" t="s">
        <v>63</v>
      </c>
      <c r="T55" s="2" t="s">
        <v>63</v>
      </c>
      <c r="U55" s="2" t="s">
        <v>63</v>
      </c>
      <c r="V55" s="2" t="s">
        <v>63</v>
      </c>
      <c r="W55" s="2" t="s">
        <v>63</v>
      </c>
      <c r="X55" s="2" t="s">
        <v>63</v>
      </c>
      <c r="Y55" s="2" t="s">
        <v>63</v>
      </c>
      <c r="Z55" s="2" t="s">
        <v>63</v>
      </c>
      <c r="AA55" s="2" t="s">
        <v>63</v>
      </c>
    </row>
    <row r="56" spans="4:27" x14ac:dyDescent="0.15">
      <c r="D56" s="2" t="s">
        <v>63</v>
      </c>
      <c r="E56" s="2" t="s">
        <v>63</v>
      </c>
      <c r="F56" s="2" t="s">
        <v>64</v>
      </c>
      <c r="G56" s="2" t="s">
        <v>64</v>
      </c>
      <c r="H56" s="2" t="s">
        <v>64</v>
      </c>
      <c r="I56" s="2" t="s">
        <v>64</v>
      </c>
      <c r="J56" s="2" t="s">
        <v>64</v>
      </c>
      <c r="K56" s="2" t="s">
        <v>64</v>
      </c>
      <c r="L56" s="2" t="s">
        <v>64</v>
      </c>
      <c r="M56" s="2" t="s">
        <v>64</v>
      </c>
      <c r="N56" s="2" t="s">
        <v>64</v>
      </c>
      <c r="O56" s="2" t="s">
        <v>64</v>
      </c>
      <c r="P56" s="2" t="s">
        <v>64</v>
      </c>
      <c r="Q56" s="2" t="s">
        <v>64</v>
      </c>
      <c r="R56" s="2" t="s">
        <v>64</v>
      </c>
      <c r="S56" s="2" t="s">
        <v>64</v>
      </c>
      <c r="T56" s="2" t="s">
        <v>64</v>
      </c>
      <c r="U56" s="2" t="s">
        <v>64</v>
      </c>
      <c r="V56" s="2" t="s">
        <v>64</v>
      </c>
      <c r="W56" s="2" t="s">
        <v>64</v>
      </c>
      <c r="X56" s="2" t="s">
        <v>64</v>
      </c>
      <c r="Y56" s="2" t="s">
        <v>64</v>
      </c>
      <c r="Z56" s="2" t="s">
        <v>64</v>
      </c>
      <c r="AA56" s="2" t="s">
        <v>64</v>
      </c>
    </row>
    <row r="57" spans="4:27" x14ac:dyDescent="0.15">
      <c r="D57" s="1" t="s">
        <v>64</v>
      </c>
      <c r="E57" s="1" t="s">
        <v>64</v>
      </c>
      <c r="F57" s="2" t="s">
        <v>65</v>
      </c>
      <c r="G57" s="2" t="s">
        <v>65</v>
      </c>
      <c r="H57" s="2" t="s">
        <v>65</v>
      </c>
      <c r="I57" s="2" t="s">
        <v>65</v>
      </c>
      <c r="J57" s="2" t="s">
        <v>65</v>
      </c>
      <c r="K57" s="2" t="s">
        <v>65</v>
      </c>
      <c r="L57" s="2" t="s">
        <v>65</v>
      </c>
      <c r="M57" s="2" t="s">
        <v>65</v>
      </c>
      <c r="N57" s="2" t="s">
        <v>65</v>
      </c>
      <c r="O57" s="2" t="s">
        <v>65</v>
      </c>
      <c r="P57" s="2" t="s">
        <v>65</v>
      </c>
      <c r="Q57" s="2" t="s">
        <v>65</v>
      </c>
      <c r="R57" s="2" t="s">
        <v>65</v>
      </c>
      <c r="S57" s="2" t="s">
        <v>65</v>
      </c>
      <c r="T57" s="2" t="s">
        <v>65</v>
      </c>
      <c r="U57" s="2" t="s">
        <v>65</v>
      </c>
      <c r="V57" s="2" t="s">
        <v>65</v>
      </c>
      <c r="W57" s="2" t="s">
        <v>65</v>
      </c>
      <c r="X57" s="2" t="s">
        <v>65</v>
      </c>
      <c r="Y57" s="2" t="s">
        <v>65</v>
      </c>
      <c r="Z57" s="2" t="s">
        <v>65</v>
      </c>
      <c r="AA57" s="2" t="s">
        <v>65</v>
      </c>
    </row>
    <row r="58" spans="4:27" x14ac:dyDescent="0.15">
      <c r="D58" s="1" t="s">
        <v>65</v>
      </c>
      <c r="E58" s="1" t="s">
        <v>65</v>
      </c>
    </row>
  </sheetData>
  <mergeCells count="2">
    <mergeCell ref="A2:R2"/>
    <mergeCell ref="A30:B30"/>
  </mergeCells>
  <phoneticPr fontId="13"/>
  <dataValidations count="4">
    <dataValidation type="list" allowBlank="1" showInputMessage="1" showErrorMessage="1" sqref="WVP983055:WVP983068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1:H65564 JD65551:JD65564 SZ65551:SZ65564 ACV65551:ACV65564 AMR65551:AMR65564 AWN65551:AWN65564 BGJ65551:BGJ65564 BQF65551:BQF65564 CAB65551:CAB65564 CJX65551:CJX65564 CTT65551:CTT65564 DDP65551:DDP65564 DNL65551:DNL65564 DXH65551:DXH65564 EHD65551:EHD65564 EQZ65551:EQZ65564 FAV65551:FAV65564 FKR65551:FKR65564 FUN65551:FUN65564 GEJ65551:GEJ65564 GOF65551:GOF65564 GYB65551:GYB65564 HHX65551:HHX65564 HRT65551:HRT65564 IBP65551:IBP65564 ILL65551:ILL65564 IVH65551:IVH65564 JFD65551:JFD65564 JOZ65551:JOZ65564 JYV65551:JYV65564 KIR65551:KIR65564 KSN65551:KSN65564 LCJ65551:LCJ65564 LMF65551:LMF65564 LWB65551:LWB65564 MFX65551:MFX65564 MPT65551:MPT65564 MZP65551:MZP65564 NJL65551:NJL65564 NTH65551:NTH65564 ODD65551:ODD65564 OMZ65551:OMZ65564 OWV65551:OWV65564 PGR65551:PGR65564 PQN65551:PQN65564 QAJ65551:QAJ65564 QKF65551:QKF65564 QUB65551:QUB65564 RDX65551:RDX65564 RNT65551:RNT65564 RXP65551:RXP65564 SHL65551:SHL65564 SRH65551:SRH65564 TBD65551:TBD65564 TKZ65551:TKZ65564 TUV65551:TUV65564 UER65551:UER65564 UON65551:UON65564 UYJ65551:UYJ65564 VIF65551:VIF65564 VSB65551:VSB65564 WBX65551:WBX65564 WLT65551:WLT65564 WVP65551:WVP65564 H131087:H131100 JD131087:JD131100 SZ131087:SZ131100 ACV131087:ACV131100 AMR131087:AMR131100 AWN131087:AWN131100 BGJ131087:BGJ131100 BQF131087:BQF131100 CAB131087:CAB131100 CJX131087:CJX131100 CTT131087:CTT131100 DDP131087:DDP131100 DNL131087:DNL131100 DXH131087:DXH131100 EHD131087:EHD131100 EQZ131087:EQZ131100 FAV131087:FAV131100 FKR131087:FKR131100 FUN131087:FUN131100 GEJ131087:GEJ131100 GOF131087:GOF131100 GYB131087:GYB131100 HHX131087:HHX131100 HRT131087:HRT131100 IBP131087:IBP131100 ILL131087:ILL131100 IVH131087:IVH131100 JFD131087:JFD131100 JOZ131087:JOZ131100 JYV131087:JYV131100 KIR131087:KIR131100 KSN131087:KSN131100 LCJ131087:LCJ131100 LMF131087:LMF131100 LWB131087:LWB131100 MFX131087:MFX131100 MPT131087:MPT131100 MZP131087:MZP131100 NJL131087:NJL131100 NTH131087:NTH131100 ODD131087:ODD131100 OMZ131087:OMZ131100 OWV131087:OWV131100 PGR131087:PGR131100 PQN131087:PQN131100 QAJ131087:QAJ131100 QKF131087:QKF131100 QUB131087:QUB131100 RDX131087:RDX131100 RNT131087:RNT131100 RXP131087:RXP131100 SHL131087:SHL131100 SRH131087:SRH131100 TBD131087:TBD131100 TKZ131087:TKZ131100 TUV131087:TUV131100 UER131087:UER131100 UON131087:UON131100 UYJ131087:UYJ131100 VIF131087:VIF131100 VSB131087:VSB131100 WBX131087:WBX131100 WLT131087:WLT131100 WVP131087:WVP131100 H196623:H196636 JD196623:JD196636 SZ196623:SZ196636 ACV196623:ACV196636 AMR196623:AMR196636 AWN196623:AWN196636 BGJ196623:BGJ196636 BQF196623:BQF196636 CAB196623:CAB196636 CJX196623:CJX196636 CTT196623:CTT196636 DDP196623:DDP196636 DNL196623:DNL196636 DXH196623:DXH196636 EHD196623:EHD196636 EQZ196623:EQZ196636 FAV196623:FAV196636 FKR196623:FKR196636 FUN196623:FUN196636 GEJ196623:GEJ196636 GOF196623:GOF196636 GYB196623:GYB196636 HHX196623:HHX196636 HRT196623:HRT196636 IBP196623:IBP196636 ILL196623:ILL196636 IVH196623:IVH196636 JFD196623:JFD196636 JOZ196623:JOZ196636 JYV196623:JYV196636 KIR196623:KIR196636 KSN196623:KSN196636 LCJ196623:LCJ196636 LMF196623:LMF196636 LWB196623:LWB196636 MFX196623:MFX196636 MPT196623:MPT196636 MZP196623:MZP196636 NJL196623:NJL196636 NTH196623:NTH196636 ODD196623:ODD196636 OMZ196623:OMZ196636 OWV196623:OWV196636 PGR196623:PGR196636 PQN196623:PQN196636 QAJ196623:QAJ196636 QKF196623:QKF196636 QUB196623:QUB196636 RDX196623:RDX196636 RNT196623:RNT196636 RXP196623:RXP196636 SHL196623:SHL196636 SRH196623:SRH196636 TBD196623:TBD196636 TKZ196623:TKZ196636 TUV196623:TUV196636 UER196623:UER196636 UON196623:UON196636 UYJ196623:UYJ196636 VIF196623:VIF196636 VSB196623:VSB196636 WBX196623:WBX196636 WLT196623:WLT196636 WVP196623:WVP196636 H262159:H262172 JD262159:JD262172 SZ262159:SZ262172 ACV262159:ACV262172 AMR262159:AMR262172 AWN262159:AWN262172 BGJ262159:BGJ262172 BQF262159:BQF262172 CAB262159:CAB262172 CJX262159:CJX262172 CTT262159:CTT262172 DDP262159:DDP262172 DNL262159:DNL262172 DXH262159:DXH262172 EHD262159:EHD262172 EQZ262159:EQZ262172 FAV262159:FAV262172 FKR262159:FKR262172 FUN262159:FUN262172 GEJ262159:GEJ262172 GOF262159:GOF262172 GYB262159:GYB262172 HHX262159:HHX262172 HRT262159:HRT262172 IBP262159:IBP262172 ILL262159:ILL262172 IVH262159:IVH262172 JFD262159:JFD262172 JOZ262159:JOZ262172 JYV262159:JYV262172 KIR262159:KIR262172 KSN262159:KSN262172 LCJ262159:LCJ262172 LMF262159:LMF262172 LWB262159:LWB262172 MFX262159:MFX262172 MPT262159:MPT262172 MZP262159:MZP262172 NJL262159:NJL262172 NTH262159:NTH262172 ODD262159:ODD262172 OMZ262159:OMZ262172 OWV262159:OWV262172 PGR262159:PGR262172 PQN262159:PQN262172 QAJ262159:QAJ262172 QKF262159:QKF262172 QUB262159:QUB262172 RDX262159:RDX262172 RNT262159:RNT262172 RXP262159:RXP262172 SHL262159:SHL262172 SRH262159:SRH262172 TBD262159:TBD262172 TKZ262159:TKZ262172 TUV262159:TUV262172 UER262159:UER262172 UON262159:UON262172 UYJ262159:UYJ262172 VIF262159:VIF262172 VSB262159:VSB262172 WBX262159:WBX262172 WLT262159:WLT262172 WVP262159:WVP262172 H327695:H327708 JD327695:JD327708 SZ327695:SZ327708 ACV327695:ACV327708 AMR327695:AMR327708 AWN327695:AWN327708 BGJ327695:BGJ327708 BQF327695:BQF327708 CAB327695:CAB327708 CJX327695:CJX327708 CTT327695:CTT327708 DDP327695:DDP327708 DNL327695:DNL327708 DXH327695:DXH327708 EHD327695:EHD327708 EQZ327695:EQZ327708 FAV327695:FAV327708 FKR327695:FKR327708 FUN327695:FUN327708 GEJ327695:GEJ327708 GOF327695:GOF327708 GYB327695:GYB327708 HHX327695:HHX327708 HRT327695:HRT327708 IBP327695:IBP327708 ILL327695:ILL327708 IVH327695:IVH327708 JFD327695:JFD327708 JOZ327695:JOZ327708 JYV327695:JYV327708 KIR327695:KIR327708 KSN327695:KSN327708 LCJ327695:LCJ327708 LMF327695:LMF327708 LWB327695:LWB327708 MFX327695:MFX327708 MPT327695:MPT327708 MZP327695:MZP327708 NJL327695:NJL327708 NTH327695:NTH327708 ODD327695:ODD327708 OMZ327695:OMZ327708 OWV327695:OWV327708 PGR327695:PGR327708 PQN327695:PQN327708 QAJ327695:QAJ327708 QKF327695:QKF327708 QUB327695:QUB327708 RDX327695:RDX327708 RNT327695:RNT327708 RXP327695:RXP327708 SHL327695:SHL327708 SRH327695:SRH327708 TBD327695:TBD327708 TKZ327695:TKZ327708 TUV327695:TUV327708 UER327695:UER327708 UON327695:UON327708 UYJ327695:UYJ327708 VIF327695:VIF327708 VSB327695:VSB327708 WBX327695:WBX327708 WLT327695:WLT327708 WVP327695:WVP327708 H393231:H393244 JD393231:JD393244 SZ393231:SZ393244 ACV393231:ACV393244 AMR393231:AMR393244 AWN393231:AWN393244 BGJ393231:BGJ393244 BQF393231:BQF393244 CAB393231:CAB393244 CJX393231:CJX393244 CTT393231:CTT393244 DDP393231:DDP393244 DNL393231:DNL393244 DXH393231:DXH393244 EHD393231:EHD393244 EQZ393231:EQZ393244 FAV393231:FAV393244 FKR393231:FKR393244 FUN393231:FUN393244 GEJ393231:GEJ393244 GOF393231:GOF393244 GYB393231:GYB393244 HHX393231:HHX393244 HRT393231:HRT393244 IBP393231:IBP393244 ILL393231:ILL393244 IVH393231:IVH393244 JFD393231:JFD393244 JOZ393231:JOZ393244 JYV393231:JYV393244 KIR393231:KIR393244 KSN393231:KSN393244 LCJ393231:LCJ393244 LMF393231:LMF393244 LWB393231:LWB393244 MFX393231:MFX393244 MPT393231:MPT393244 MZP393231:MZP393244 NJL393231:NJL393244 NTH393231:NTH393244 ODD393231:ODD393244 OMZ393231:OMZ393244 OWV393231:OWV393244 PGR393231:PGR393244 PQN393231:PQN393244 QAJ393231:QAJ393244 QKF393231:QKF393244 QUB393231:QUB393244 RDX393231:RDX393244 RNT393231:RNT393244 RXP393231:RXP393244 SHL393231:SHL393244 SRH393231:SRH393244 TBD393231:TBD393244 TKZ393231:TKZ393244 TUV393231:TUV393244 UER393231:UER393244 UON393231:UON393244 UYJ393231:UYJ393244 VIF393231:VIF393244 VSB393231:VSB393244 WBX393231:WBX393244 WLT393231:WLT393244 WVP393231:WVP393244 H458767:H458780 JD458767:JD458780 SZ458767:SZ458780 ACV458767:ACV458780 AMR458767:AMR458780 AWN458767:AWN458780 BGJ458767:BGJ458780 BQF458767:BQF458780 CAB458767:CAB458780 CJX458767:CJX458780 CTT458767:CTT458780 DDP458767:DDP458780 DNL458767:DNL458780 DXH458767:DXH458780 EHD458767:EHD458780 EQZ458767:EQZ458780 FAV458767:FAV458780 FKR458767:FKR458780 FUN458767:FUN458780 GEJ458767:GEJ458780 GOF458767:GOF458780 GYB458767:GYB458780 HHX458767:HHX458780 HRT458767:HRT458780 IBP458767:IBP458780 ILL458767:ILL458780 IVH458767:IVH458780 JFD458767:JFD458780 JOZ458767:JOZ458780 JYV458767:JYV458780 KIR458767:KIR458780 KSN458767:KSN458780 LCJ458767:LCJ458780 LMF458767:LMF458780 LWB458767:LWB458780 MFX458767:MFX458780 MPT458767:MPT458780 MZP458767:MZP458780 NJL458767:NJL458780 NTH458767:NTH458780 ODD458767:ODD458780 OMZ458767:OMZ458780 OWV458767:OWV458780 PGR458767:PGR458780 PQN458767:PQN458780 QAJ458767:QAJ458780 QKF458767:QKF458780 QUB458767:QUB458780 RDX458767:RDX458780 RNT458767:RNT458780 RXP458767:RXP458780 SHL458767:SHL458780 SRH458767:SRH458780 TBD458767:TBD458780 TKZ458767:TKZ458780 TUV458767:TUV458780 UER458767:UER458780 UON458767:UON458780 UYJ458767:UYJ458780 VIF458767:VIF458780 VSB458767:VSB458780 WBX458767:WBX458780 WLT458767:WLT458780 WVP458767:WVP458780 H524303:H524316 JD524303:JD524316 SZ524303:SZ524316 ACV524303:ACV524316 AMR524303:AMR524316 AWN524303:AWN524316 BGJ524303:BGJ524316 BQF524303:BQF524316 CAB524303:CAB524316 CJX524303:CJX524316 CTT524303:CTT524316 DDP524303:DDP524316 DNL524303:DNL524316 DXH524303:DXH524316 EHD524303:EHD524316 EQZ524303:EQZ524316 FAV524303:FAV524316 FKR524303:FKR524316 FUN524303:FUN524316 GEJ524303:GEJ524316 GOF524303:GOF524316 GYB524303:GYB524316 HHX524303:HHX524316 HRT524303:HRT524316 IBP524303:IBP524316 ILL524303:ILL524316 IVH524303:IVH524316 JFD524303:JFD524316 JOZ524303:JOZ524316 JYV524303:JYV524316 KIR524303:KIR524316 KSN524303:KSN524316 LCJ524303:LCJ524316 LMF524303:LMF524316 LWB524303:LWB524316 MFX524303:MFX524316 MPT524303:MPT524316 MZP524303:MZP524316 NJL524303:NJL524316 NTH524303:NTH524316 ODD524303:ODD524316 OMZ524303:OMZ524316 OWV524303:OWV524316 PGR524303:PGR524316 PQN524303:PQN524316 QAJ524303:QAJ524316 QKF524303:QKF524316 QUB524303:QUB524316 RDX524303:RDX524316 RNT524303:RNT524316 RXP524303:RXP524316 SHL524303:SHL524316 SRH524303:SRH524316 TBD524303:TBD524316 TKZ524303:TKZ524316 TUV524303:TUV524316 UER524303:UER524316 UON524303:UON524316 UYJ524303:UYJ524316 VIF524303:VIF524316 VSB524303:VSB524316 WBX524303:WBX524316 WLT524303:WLT524316 WVP524303:WVP524316 H589839:H589852 JD589839:JD589852 SZ589839:SZ589852 ACV589839:ACV589852 AMR589839:AMR589852 AWN589839:AWN589852 BGJ589839:BGJ589852 BQF589839:BQF589852 CAB589839:CAB589852 CJX589839:CJX589852 CTT589839:CTT589852 DDP589839:DDP589852 DNL589839:DNL589852 DXH589839:DXH589852 EHD589839:EHD589852 EQZ589839:EQZ589852 FAV589839:FAV589852 FKR589839:FKR589852 FUN589839:FUN589852 GEJ589839:GEJ589852 GOF589839:GOF589852 GYB589839:GYB589852 HHX589839:HHX589852 HRT589839:HRT589852 IBP589839:IBP589852 ILL589839:ILL589852 IVH589839:IVH589852 JFD589839:JFD589852 JOZ589839:JOZ589852 JYV589839:JYV589852 KIR589839:KIR589852 KSN589839:KSN589852 LCJ589839:LCJ589852 LMF589839:LMF589852 LWB589839:LWB589852 MFX589839:MFX589852 MPT589839:MPT589852 MZP589839:MZP589852 NJL589839:NJL589852 NTH589839:NTH589852 ODD589839:ODD589852 OMZ589839:OMZ589852 OWV589839:OWV589852 PGR589839:PGR589852 PQN589839:PQN589852 QAJ589839:QAJ589852 QKF589839:QKF589852 QUB589839:QUB589852 RDX589839:RDX589852 RNT589839:RNT589852 RXP589839:RXP589852 SHL589839:SHL589852 SRH589839:SRH589852 TBD589839:TBD589852 TKZ589839:TKZ589852 TUV589839:TUV589852 UER589839:UER589852 UON589839:UON589852 UYJ589839:UYJ589852 VIF589839:VIF589852 VSB589839:VSB589852 WBX589839:WBX589852 WLT589839:WLT589852 WVP589839:WVP589852 H655375:H655388 JD655375:JD655388 SZ655375:SZ655388 ACV655375:ACV655388 AMR655375:AMR655388 AWN655375:AWN655388 BGJ655375:BGJ655388 BQF655375:BQF655388 CAB655375:CAB655388 CJX655375:CJX655388 CTT655375:CTT655388 DDP655375:DDP655388 DNL655375:DNL655388 DXH655375:DXH655388 EHD655375:EHD655388 EQZ655375:EQZ655388 FAV655375:FAV655388 FKR655375:FKR655388 FUN655375:FUN655388 GEJ655375:GEJ655388 GOF655375:GOF655388 GYB655375:GYB655388 HHX655375:HHX655388 HRT655375:HRT655388 IBP655375:IBP655388 ILL655375:ILL655388 IVH655375:IVH655388 JFD655375:JFD655388 JOZ655375:JOZ655388 JYV655375:JYV655388 KIR655375:KIR655388 KSN655375:KSN655388 LCJ655375:LCJ655388 LMF655375:LMF655388 LWB655375:LWB655388 MFX655375:MFX655388 MPT655375:MPT655388 MZP655375:MZP655388 NJL655375:NJL655388 NTH655375:NTH655388 ODD655375:ODD655388 OMZ655375:OMZ655388 OWV655375:OWV655388 PGR655375:PGR655388 PQN655375:PQN655388 QAJ655375:QAJ655388 QKF655375:QKF655388 QUB655375:QUB655388 RDX655375:RDX655388 RNT655375:RNT655388 RXP655375:RXP655388 SHL655375:SHL655388 SRH655375:SRH655388 TBD655375:TBD655388 TKZ655375:TKZ655388 TUV655375:TUV655388 UER655375:UER655388 UON655375:UON655388 UYJ655375:UYJ655388 VIF655375:VIF655388 VSB655375:VSB655388 WBX655375:WBX655388 WLT655375:WLT655388 WVP655375:WVP655388 H720911:H720924 JD720911:JD720924 SZ720911:SZ720924 ACV720911:ACV720924 AMR720911:AMR720924 AWN720911:AWN720924 BGJ720911:BGJ720924 BQF720911:BQF720924 CAB720911:CAB720924 CJX720911:CJX720924 CTT720911:CTT720924 DDP720911:DDP720924 DNL720911:DNL720924 DXH720911:DXH720924 EHD720911:EHD720924 EQZ720911:EQZ720924 FAV720911:FAV720924 FKR720911:FKR720924 FUN720911:FUN720924 GEJ720911:GEJ720924 GOF720911:GOF720924 GYB720911:GYB720924 HHX720911:HHX720924 HRT720911:HRT720924 IBP720911:IBP720924 ILL720911:ILL720924 IVH720911:IVH720924 JFD720911:JFD720924 JOZ720911:JOZ720924 JYV720911:JYV720924 KIR720911:KIR720924 KSN720911:KSN720924 LCJ720911:LCJ720924 LMF720911:LMF720924 LWB720911:LWB720924 MFX720911:MFX720924 MPT720911:MPT720924 MZP720911:MZP720924 NJL720911:NJL720924 NTH720911:NTH720924 ODD720911:ODD720924 OMZ720911:OMZ720924 OWV720911:OWV720924 PGR720911:PGR720924 PQN720911:PQN720924 QAJ720911:QAJ720924 QKF720911:QKF720924 QUB720911:QUB720924 RDX720911:RDX720924 RNT720911:RNT720924 RXP720911:RXP720924 SHL720911:SHL720924 SRH720911:SRH720924 TBD720911:TBD720924 TKZ720911:TKZ720924 TUV720911:TUV720924 UER720911:UER720924 UON720911:UON720924 UYJ720911:UYJ720924 VIF720911:VIF720924 VSB720911:VSB720924 WBX720911:WBX720924 WLT720911:WLT720924 WVP720911:WVP720924 H786447:H786460 JD786447:JD786460 SZ786447:SZ786460 ACV786447:ACV786460 AMR786447:AMR786460 AWN786447:AWN786460 BGJ786447:BGJ786460 BQF786447:BQF786460 CAB786447:CAB786460 CJX786447:CJX786460 CTT786447:CTT786460 DDP786447:DDP786460 DNL786447:DNL786460 DXH786447:DXH786460 EHD786447:EHD786460 EQZ786447:EQZ786460 FAV786447:FAV786460 FKR786447:FKR786460 FUN786447:FUN786460 GEJ786447:GEJ786460 GOF786447:GOF786460 GYB786447:GYB786460 HHX786447:HHX786460 HRT786447:HRT786460 IBP786447:IBP786460 ILL786447:ILL786460 IVH786447:IVH786460 JFD786447:JFD786460 JOZ786447:JOZ786460 JYV786447:JYV786460 KIR786447:KIR786460 KSN786447:KSN786460 LCJ786447:LCJ786460 LMF786447:LMF786460 LWB786447:LWB786460 MFX786447:MFX786460 MPT786447:MPT786460 MZP786447:MZP786460 NJL786447:NJL786460 NTH786447:NTH786460 ODD786447:ODD786460 OMZ786447:OMZ786460 OWV786447:OWV786460 PGR786447:PGR786460 PQN786447:PQN786460 QAJ786447:QAJ786460 QKF786447:QKF786460 QUB786447:QUB786460 RDX786447:RDX786460 RNT786447:RNT786460 RXP786447:RXP786460 SHL786447:SHL786460 SRH786447:SRH786460 TBD786447:TBD786460 TKZ786447:TKZ786460 TUV786447:TUV786460 UER786447:UER786460 UON786447:UON786460 UYJ786447:UYJ786460 VIF786447:VIF786460 VSB786447:VSB786460 WBX786447:WBX786460 WLT786447:WLT786460 WVP786447:WVP786460 H851983:H851996 JD851983:JD851996 SZ851983:SZ851996 ACV851983:ACV851996 AMR851983:AMR851996 AWN851983:AWN851996 BGJ851983:BGJ851996 BQF851983:BQF851996 CAB851983:CAB851996 CJX851983:CJX851996 CTT851983:CTT851996 DDP851983:DDP851996 DNL851983:DNL851996 DXH851983:DXH851996 EHD851983:EHD851996 EQZ851983:EQZ851996 FAV851983:FAV851996 FKR851983:FKR851996 FUN851983:FUN851996 GEJ851983:GEJ851996 GOF851983:GOF851996 GYB851983:GYB851996 HHX851983:HHX851996 HRT851983:HRT851996 IBP851983:IBP851996 ILL851983:ILL851996 IVH851983:IVH851996 JFD851983:JFD851996 JOZ851983:JOZ851996 JYV851983:JYV851996 KIR851983:KIR851996 KSN851983:KSN851996 LCJ851983:LCJ851996 LMF851983:LMF851996 LWB851983:LWB851996 MFX851983:MFX851996 MPT851983:MPT851996 MZP851983:MZP851996 NJL851983:NJL851996 NTH851983:NTH851996 ODD851983:ODD851996 OMZ851983:OMZ851996 OWV851983:OWV851996 PGR851983:PGR851996 PQN851983:PQN851996 QAJ851983:QAJ851996 QKF851983:QKF851996 QUB851983:QUB851996 RDX851983:RDX851996 RNT851983:RNT851996 RXP851983:RXP851996 SHL851983:SHL851996 SRH851983:SRH851996 TBD851983:TBD851996 TKZ851983:TKZ851996 TUV851983:TUV851996 UER851983:UER851996 UON851983:UON851996 UYJ851983:UYJ851996 VIF851983:VIF851996 VSB851983:VSB851996 WBX851983:WBX851996 WLT851983:WLT851996 WVP851983:WVP851996 H917519:H917532 JD917519:JD917532 SZ917519:SZ917532 ACV917519:ACV917532 AMR917519:AMR917532 AWN917519:AWN917532 BGJ917519:BGJ917532 BQF917519:BQF917532 CAB917519:CAB917532 CJX917519:CJX917532 CTT917519:CTT917532 DDP917519:DDP917532 DNL917519:DNL917532 DXH917519:DXH917532 EHD917519:EHD917532 EQZ917519:EQZ917532 FAV917519:FAV917532 FKR917519:FKR917532 FUN917519:FUN917532 GEJ917519:GEJ917532 GOF917519:GOF917532 GYB917519:GYB917532 HHX917519:HHX917532 HRT917519:HRT917532 IBP917519:IBP917532 ILL917519:ILL917532 IVH917519:IVH917532 JFD917519:JFD917532 JOZ917519:JOZ917532 JYV917519:JYV917532 KIR917519:KIR917532 KSN917519:KSN917532 LCJ917519:LCJ917532 LMF917519:LMF917532 LWB917519:LWB917532 MFX917519:MFX917532 MPT917519:MPT917532 MZP917519:MZP917532 NJL917519:NJL917532 NTH917519:NTH917532 ODD917519:ODD917532 OMZ917519:OMZ917532 OWV917519:OWV917532 PGR917519:PGR917532 PQN917519:PQN917532 QAJ917519:QAJ917532 QKF917519:QKF917532 QUB917519:QUB917532 RDX917519:RDX917532 RNT917519:RNT917532 RXP917519:RXP917532 SHL917519:SHL917532 SRH917519:SRH917532 TBD917519:TBD917532 TKZ917519:TKZ917532 TUV917519:TUV917532 UER917519:UER917532 UON917519:UON917532 UYJ917519:UYJ917532 VIF917519:VIF917532 VSB917519:VSB917532 WBX917519:WBX917532 WLT917519:WLT917532 WVP917519:WVP917532 H983055:H983068 JD983055:JD983068 SZ983055:SZ983068 ACV983055:ACV983068 AMR983055:AMR983068 AWN983055:AWN983068 BGJ983055:BGJ983068 BQF983055:BQF983068 CAB983055:CAB983068 CJX983055:CJX983068 CTT983055:CTT983068 DDP983055:DDP983068 DNL983055:DNL983068 DXH983055:DXH983068 EHD983055:EHD983068 EQZ983055:EQZ983068 FAV983055:FAV983068 FKR983055:FKR983068 FUN983055:FUN983068 GEJ983055:GEJ983068 GOF983055:GOF983068 GYB983055:GYB983068 HHX983055:HHX983068 HRT983055:HRT983068 IBP983055:IBP983068 ILL983055:ILL983068 IVH983055:IVH983068 JFD983055:JFD983068 JOZ983055:JOZ983068 JYV983055:JYV983068 KIR983055:KIR983068 KSN983055:KSN983068 LCJ983055:LCJ983068 LMF983055:LMF983068 LWB983055:LWB983068 MFX983055:MFX983068 MPT983055:MPT983068 MZP983055:MZP983068 NJL983055:NJL983068 NTH983055:NTH983068 ODD983055:ODD983068 OMZ983055:OMZ983068 OWV983055:OWV983068 PGR983055:PGR983068 PQN983055:PQN983068 QAJ983055:QAJ983068 QKF983055:QKF983068 QUB983055:QUB983068 RDX983055:RDX983068 RNT983055:RNT983068 RXP983055:RXP983068 SHL983055:SHL983068 SRH983055:SRH983068 TBD983055:TBD983068 TKZ983055:TKZ983068 TUV983055:TUV983068 UER983055:UER983068 UON983055:UON983068 UYJ983055:UYJ983068 VIF983055:VIF983068 VSB983055:VSB983068 WBX983055:WBX983068 WLT983055:WLT983068" xr:uid="{B687E618-F8B4-4237-B529-1F6C020C34E5}">
      <formula1>"移乗介護,移動支援,排泄支援,見守り・コミュニケーション,入浴支援"</formula1>
    </dataValidation>
    <dataValidation type="list" allowBlank="1" showInputMessage="1" showErrorMessage="1" sqref="WVK983055:WVK983068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1:C65564 IY65551:IY65564 SU65551:SU65564 ACQ65551:ACQ65564 AMM65551:AMM65564 AWI65551:AWI65564 BGE65551:BGE65564 BQA65551:BQA65564 BZW65551:BZW65564 CJS65551:CJS65564 CTO65551:CTO65564 DDK65551:DDK65564 DNG65551:DNG65564 DXC65551:DXC65564 EGY65551:EGY65564 EQU65551:EQU65564 FAQ65551:FAQ65564 FKM65551:FKM65564 FUI65551:FUI65564 GEE65551:GEE65564 GOA65551:GOA65564 GXW65551:GXW65564 HHS65551:HHS65564 HRO65551:HRO65564 IBK65551:IBK65564 ILG65551:ILG65564 IVC65551:IVC65564 JEY65551:JEY65564 JOU65551:JOU65564 JYQ65551:JYQ65564 KIM65551:KIM65564 KSI65551:KSI65564 LCE65551:LCE65564 LMA65551:LMA65564 LVW65551:LVW65564 MFS65551:MFS65564 MPO65551:MPO65564 MZK65551:MZK65564 NJG65551:NJG65564 NTC65551:NTC65564 OCY65551:OCY65564 OMU65551:OMU65564 OWQ65551:OWQ65564 PGM65551:PGM65564 PQI65551:PQI65564 QAE65551:QAE65564 QKA65551:QKA65564 QTW65551:QTW65564 RDS65551:RDS65564 RNO65551:RNO65564 RXK65551:RXK65564 SHG65551:SHG65564 SRC65551:SRC65564 TAY65551:TAY65564 TKU65551:TKU65564 TUQ65551:TUQ65564 UEM65551:UEM65564 UOI65551:UOI65564 UYE65551:UYE65564 VIA65551:VIA65564 VRW65551:VRW65564 WBS65551:WBS65564 WLO65551:WLO65564 WVK65551:WVK65564 C131087:C131100 IY131087:IY131100 SU131087:SU131100 ACQ131087:ACQ131100 AMM131087:AMM131100 AWI131087:AWI131100 BGE131087:BGE131100 BQA131087:BQA131100 BZW131087:BZW131100 CJS131087:CJS131100 CTO131087:CTO131100 DDK131087:DDK131100 DNG131087:DNG131100 DXC131087:DXC131100 EGY131087:EGY131100 EQU131087:EQU131100 FAQ131087:FAQ131100 FKM131087:FKM131100 FUI131087:FUI131100 GEE131087:GEE131100 GOA131087:GOA131100 GXW131087:GXW131100 HHS131087:HHS131100 HRO131087:HRO131100 IBK131087:IBK131100 ILG131087:ILG131100 IVC131087:IVC131100 JEY131087:JEY131100 JOU131087:JOU131100 JYQ131087:JYQ131100 KIM131087:KIM131100 KSI131087:KSI131100 LCE131087:LCE131100 LMA131087:LMA131100 LVW131087:LVW131100 MFS131087:MFS131100 MPO131087:MPO131100 MZK131087:MZK131100 NJG131087:NJG131100 NTC131087:NTC131100 OCY131087:OCY131100 OMU131087:OMU131100 OWQ131087:OWQ131100 PGM131087:PGM131100 PQI131087:PQI131100 QAE131087:QAE131100 QKA131087:QKA131100 QTW131087:QTW131100 RDS131087:RDS131100 RNO131087:RNO131100 RXK131087:RXK131100 SHG131087:SHG131100 SRC131087:SRC131100 TAY131087:TAY131100 TKU131087:TKU131100 TUQ131087:TUQ131100 UEM131087:UEM131100 UOI131087:UOI131100 UYE131087:UYE131100 VIA131087:VIA131100 VRW131087:VRW131100 WBS131087:WBS131100 WLO131087:WLO131100 WVK131087:WVK131100 C196623:C196636 IY196623:IY196636 SU196623:SU196636 ACQ196623:ACQ196636 AMM196623:AMM196636 AWI196623:AWI196636 BGE196623:BGE196636 BQA196623:BQA196636 BZW196623:BZW196636 CJS196623:CJS196636 CTO196623:CTO196636 DDK196623:DDK196636 DNG196623:DNG196636 DXC196623:DXC196636 EGY196623:EGY196636 EQU196623:EQU196636 FAQ196623:FAQ196636 FKM196623:FKM196636 FUI196623:FUI196636 GEE196623:GEE196636 GOA196623:GOA196636 GXW196623:GXW196636 HHS196623:HHS196636 HRO196623:HRO196636 IBK196623:IBK196636 ILG196623:ILG196636 IVC196623:IVC196636 JEY196623:JEY196636 JOU196623:JOU196636 JYQ196623:JYQ196636 KIM196623:KIM196636 KSI196623:KSI196636 LCE196623:LCE196636 LMA196623:LMA196636 LVW196623:LVW196636 MFS196623:MFS196636 MPO196623:MPO196636 MZK196623:MZK196636 NJG196623:NJG196636 NTC196623:NTC196636 OCY196623:OCY196636 OMU196623:OMU196636 OWQ196623:OWQ196636 PGM196623:PGM196636 PQI196623:PQI196636 QAE196623:QAE196636 QKA196623:QKA196636 QTW196623:QTW196636 RDS196623:RDS196636 RNO196623:RNO196636 RXK196623:RXK196636 SHG196623:SHG196636 SRC196623:SRC196636 TAY196623:TAY196636 TKU196623:TKU196636 TUQ196623:TUQ196636 UEM196623:UEM196636 UOI196623:UOI196636 UYE196623:UYE196636 VIA196623:VIA196636 VRW196623:VRW196636 WBS196623:WBS196636 WLO196623:WLO196636 WVK196623:WVK196636 C262159:C262172 IY262159:IY262172 SU262159:SU262172 ACQ262159:ACQ262172 AMM262159:AMM262172 AWI262159:AWI262172 BGE262159:BGE262172 BQA262159:BQA262172 BZW262159:BZW262172 CJS262159:CJS262172 CTO262159:CTO262172 DDK262159:DDK262172 DNG262159:DNG262172 DXC262159:DXC262172 EGY262159:EGY262172 EQU262159:EQU262172 FAQ262159:FAQ262172 FKM262159:FKM262172 FUI262159:FUI262172 GEE262159:GEE262172 GOA262159:GOA262172 GXW262159:GXW262172 HHS262159:HHS262172 HRO262159:HRO262172 IBK262159:IBK262172 ILG262159:ILG262172 IVC262159:IVC262172 JEY262159:JEY262172 JOU262159:JOU262172 JYQ262159:JYQ262172 KIM262159:KIM262172 KSI262159:KSI262172 LCE262159:LCE262172 LMA262159:LMA262172 LVW262159:LVW262172 MFS262159:MFS262172 MPO262159:MPO262172 MZK262159:MZK262172 NJG262159:NJG262172 NTC262159:NTC262172 OCY262159:OCY262172 OMU262159:OMU262172 OWQ262159:OWQ262172 PGM262159:PGM262172 PQI262159:PQI262172 QAE262159:QAE262172 QKA262159:QKA262172 QTW262159:QTW262172 RDS262159:RDS262172 RNO262159:RNO262172 RXK262159:RXK262172 SHG262159:SHG262172 SRC262159:SRC262172 TAY262159:TAY262172 TKU262159:TKU262172 TUQ262159:TUQ262172 UEM262159:UEM262172 UOI262159:UOI262172 UYE262159:UYE262172 VIA262159:VIA262172 VRW262159:VRW262172 WBS262159:WBS262172 WLO262159:WLO262172 WVK262159:WVK262172 C327695:C327708 IY327695:IY327708 SU327695:SU327708 ACQ327695:ACQ327708 AMM327695:AMM327708 AWI327695:AWI327708 BGE327695:BGE327708 BQA327695:BQA327708 BZW327695:BZW327708 CJS327695:CJS327708 CTO327695:CTO327708 DDK327695:DDK327708 DNG327695:DNG327708 DXC327695:DXC327708 EGY327695:EGY327708 EQU327695:EQU327708 FAQ327695:FAQ327708 FKM327695:FKM327708 FUI327695:FUI327708 GEE327695:GEE327708 GOA327695:GOA327708 GXW327695:GXW327708 HHS327695:HHS327708 HRO327695:HRO327708 IBK327695:IBK327708 ILG327695:ILG327708 IVC327695:IVC327708 JEY327695:JEY327708 JOU327695:JOU327708 JYQ327695:JYQ327708 KIM327695:KIM327708 KSI327695:KSI327708 LCE327695:LCE327708 LMA327695:LMA327708 LVW327695:LVW327708 MFS327695:MFS327708 MPO327695:MPO327708 MZK327695:MZK327708 NJG327695:NJG327708 NTC327695:NTC327708 OCY327695:OCY327708 OMU327695:OMU327708 OWQ327695:OWQ327708 PGM327695:PGM327708 PQI327695:PQI327708 QAE327695:QAE327708 QKA327695:QKA327708 QTW327695:QTW327708 RDS327695:RDS327708 RNO327695:RNO327708 RXK327695:RXK327708 SHG327695:SHG327708 SRC327695:SRC327708 TAY327695:TAY327708 TKU327695:TKU327708 TUQ327695:TUQ327708 UEM327695:UEM327708 UOI327695:UOI327708 UYE327695:UYE327708 VIA327695:VIA327708 VRW327695:VRW327708 WBS327695:WBS327708 WLO327695:WLO327708 WVK327695:WVK327708 C393231:C393244 IY393231:IY393244 SU393231:SU393244 ACQ393231:ACQ393244 AMM393231:AMM393244 AWI393231:AWI393244 BGE393231:BGE393244 BQA393231:BQA393244 BZW393231:BZW393244 CJS393231:CJS393244 CTO393231:CTO393244 DDK393231:DDK393244 DNG393231:DNG393244 DXC393231:DXC393244 EGY393231:EGY393244 EQU393231:EQU393244 FAQ393231:FAQ393244 FKM393231:FKM393244 FUI393231:FUI393244 GEE393231:GEE393244 GOA393231:GOA393244 GXW393231:GXW393244 HHS393231:HHS393244 HRO393231:HRO393244 IBK393231:IBK393244 ILG393231:ILG393244 IVC393231:IVC393244 JEY393231:JEY393244 JOU393231:JOU393244 JYQ393231:JYQ393244 KIM393231:KIM393244 KSI393231:KSI393244 LCE393231:LCE393244 LMA393231:LMA393244 LVW393231:LVW393244 MFS393231:MFS393244 MPO393231:MPO393244 MZK393231:MZK393244 NJG393231:NJG393244 NTC393231:NTC393244 OCY393231:OCY393244 OMU393231:OMU393244 OWQ393231:OWQ393244 PGM393231:PGM393244 PQI393231:PQI393244 QAE393231:QAE393244 QKA393231:QKA393244 QTW393231:QTW393244 RDS393231:RDS393244 RNO393231:RNO393244 RXK393231:RXK393244 SHG393231:SHG393244 SRC393231:SRC393244 TAY393231:TAY393244 TKU393231:TKU393244 TUQ393231:TUQ393244 UEM393231:UEM393244 UOI393231:UOI393244 UYE393231:UYE393244 VIA393231:VIA393244 VRW393231:VRW393244 WBS393231:WBS393244 WLO393231:WLO393244 WVK393231:WVK393244 C458767:C458780 IY458767:IY458780 SU458767:SU458780 ACQ458767:ACQ458780 AMM458767:AMM458780 AWI458767:AWI458780 BGE458767:BGE458780 BQA458767:BQA458780 BZW458767:BZW458780 CJS458767:CJS458780 CTO458767:CTO458780 DDK458767:DDK458780 DNG458767:DNG458780 DXC458767:DXC458780 EGY458767:EGY458780 EQU458767:EQU458780 FAQ458767:FAQ458780 FKM458767:FKM458780 FUI458767:FUI458780 GEE458767:GEE458780 GOA458767:GOA458780 GXW458767:GXW458780 HHS458767:HHS458780 HRO458767:HRO458780 IBK458767:IBK458780 ILG458767:ILG458780 IVC458767:IVC458780 JEY458767:JEY458780 JOU458767:JOU458780 JYQ458767:JYQ458780 KIM458767:KIM458780 KSI458767:KSI458780 LCE458767:LCE458780 LMA458767:LMA458780 LVW458767:LVW458780 MFS458767:MFS458780 MPO458767:MPO458780 MZK458767:MZK458780 NJG458767:NJG458780 NTC458767:NTC458780 OCY458767:OCY458780 OMU458767:OMU458780 OWQ458767:OWQ458780 PGM458767:PGM458780 PQI458767:PQI458780 QAE458767:QAE458780 QKA458767:QKA458780 QTW458767:QTW458780 RDS458767:RDS458780 RNO458767:RNO458780 RXK458767:RXK458780 SHG458767:SHG458780 SRC458767:SRC458780 TAY458767:TAY458780 TKU458767:TKU458780 TUQ458767:TUQ458780 UEM458767:UEM458780 UOI458767:UOI458780 UYE458767:UYE458780 VIA458767:VIA458780 VRW458767:VRW458780 WBS458767:WBS458780 WLO458767:WLO458780 WVK458767:WVK458780 C524303:C524316 IY524303:IY524316 SU524303:SU524316 ACQ524303:ACQ524316 AMM524303:AMM524316 AWI524303:AWI524316 BGE524303:BGE524316 BQA524303:BQA524316 BZW524303:BZW524316 CJS524303:CJS524316 CTO524303:CTO524316 DDK524303:DDK524316 DNG524303:DNG524316 DXC524303:DXC524316 EGY524303:EGY524316 EQU524303:EQU524316 FAQ524303:FAQ524316 FKM524303:FKM524316 FUI524303:FUI524316 GEE524303:GEE524316 GOA524303:GOA524316 GXW524303:GXW524316 HHS524303:HHS524316 HRO524303:HRO524316 IBK524303:IBK524316 ILG524303:ILG524316 IVC524303:IVC524316 JEY524303:JEY524316 JOU524303:JOU524316 JYQ524303:JYQ524316 KIM524303:KIM524316 KSI524303:KSI524316 LCE524303:LCE524316 LMA524303:LMA524316 LVW524303:LVW524316 MFS524303:MFS524316 MPO524303:MPO524316 MZK524303:MZK524316 NJG524303:NJG524316 NTC524303:NTC524316 OCY524303:OCY524316 OMU524303:OMU524316 OWQ524303:OWQ524316 PGM524303:PGM524316 PQI524303:PQI524316 QAE524303:QAE524316 QKA524303:QKA524316 QTW524303:QTW524316 RDS524303:RDS524316 RNO524303:RNO524316 RXK524303:RXK524316 SHG524303:SHG524316 SRC524303:SRC524316 TAY524303:TAY524316 TKU524303:TKU524316 TUQ524303:TUQ524316 UEM524303:UEM524316 UOI524303:UOI524316 UYE524303:UYE524316 VIA524303:VIA524316 VRW524303:VRW524316 WBS524303:WBS524316 WLO524303:WLO524316 WVK524303:WVK524316 C589839:C589852 IY589839:IY589852 SU589839:SU589852 ACQ589839:ACQ589852 AMM589839:AMM589852 AWI589839:AWI589852 BGE589839:BGE589852 BQA589839:BQA589852 BZW589839:BZW589852 CJS589839:CJS589852 CTO589839:CTO589852 DDK589839:DDK589852 DNG589839:DNG589852 DXC589839:DXC589852 EGY589839:EGY589852 EQU589839:EQU589852 FAQ589839:FAQ589852 FKM589839:FKM589852 FUI589839:FUI589852 GEE589839:GEE589852 GOA589839:GOA589852 GXW589839:GXW589852 HHS589839:HHS589852 HRO589839:HRO589852 IBK589839:IBK589852 ILG589839:ILG589852 IVC589839:IVC589852 JEY589839:JEY589852 JOU589839:JOU589852 JYQ589839:JYQ589852 KIM589839:KIM589852 KSI589839:KSI589852 LCE589839:LCE589852 LMA589839:LMA589852 LVW589839:LVW589852 MFS589839:MFS589852 MPO589839:MPO589852 MZK589839:MZK589852 NJG589839:NJG589852 NTC589839:NTC589852 OCY589839:OCY589852 OMU589839:OMU589852 OWQ589839:OWQ589852 PGM589839:PGM589852 PQI589839:PQI589852 QAE589839:QAE589852 QKA589839:QKA589852 QTW589839:QTW589852 RDS589839:RDS589852 RNO589839:RNO589852 RXK589839:RXK589852 SHG589839:SHG589852 SRC589839:SRC589852 TAY589839:TAY589852 TKU589839:TKU589852 TUQ589839:TUQ589852 UEM589839:UEM589852 UOI589839:UOI589852 UYE589839:UYE589852 VIA589839:VIA589852 VRW589839:VRW589852 WBS589839:WBS589852 WLO589839:WLO589852 WVK589839:WVK589852 C655375:C655388 IY655375:IY655388 SU655375:SU655388 ACQ655375:ACQ655388 AMM655375:AMM655388 AWI655375:AWI655388 BGE655375:BGE655388 BQA655375:BQA655388 BZW655375:BZW655388 CJS655375:CJS655388 CTO655375:CTO655388 DDK655375:DDK655388 DNG655375:DNG655388 DXC655375:DXC655388 EGY655375:EGY655388 EQU655375:EQU655388 FAQ655375:FAQ655388 FKM655375:FKM655388 FUI655375:FUI655388 GEE655375:GEE655388 GOA655375:GOA655388 GXW655375:GXW655388 HHS655375:HHS655388 HRO655375:HRO655388 IBK655375:IBK655388 ILG655375:ILG655388 IVC655375:IVC655388 JEY655375:JEY655388 JOU655375:JOU655388 JYQ655375:JYQ655388 KIM655375:KIM655388 KSI655375:KSI655388 LCE655375:LCE655388 LMA655375:LMA655388 LVW655375:LVW655388 MFS655375:MFS655388 MPO655375:MPO655388 MZK655375:MZK655388 NJG655375:NJG655388 NTC655375:NTC655388 OCY655375:OCY655388 OMU655375:OMU655388 OWQ655375:OWQ655388 PGM655375:PGM655388 PQI655375:PQI655388 QAE655375:QAE655388 QKA655375:QKA655388 QTW655375:QTW655388 RDS655375:RDS655388 RNO655375:RNO655388 RXK655375:RXK655388 SHG655375:SHG655388 SRC655375:SRC655388 TAY655375:TAY655388 TKU655375:TKU655388 TUQ655375:TUQ655388 UEM655375:UEM655388 UOI655375:UOI655388 UYE655375:UYE655388 VIA655375:VIA655388 VRW655375:VRW655388 WBS655375:WBS655388 WLO655375:WLO655388 WVK655375:WVK655388 C720911:C720924 IY720911:IY720924 SU720911:SU720924 ACQ720911:ACQ720924 AMM720911:AMM720924 AWI720911:AWI720924 BGE720911:BGE720924 BQA720911:BQA720924 BZW720911:BZW720924 CJS720911:CJS720924 CTO720911:CTO720924 DDK720911:DDK720924 DNG720911:DNG720924 DXC720911:DXC720924 EGY720911:EGY720924 EQU720911:EQU720924 FAQ720911:FAQ720924 FKM720911:FKM720924 FUI720911:FUI720924 GEE720911:GEE720924 GOA720911:GOA720924 GXW720911:GXW720924 HHS720911:HHS720924 HRO720911:HRO720924 IBK720911:IBK720924 ILG720911:ILG720924 IVC720911:IVC720924 JEY720911:JEY720924 JOU720911:JOU720924 JYQ720911:JYQ720924 KIM720911:KIM720924 KSI720911:KSI720924 LCE720911:LCE720924 LMA720911:LMA720924 LVW720911:LVW720924 MFS720911:MFS720924 MPO720911:MPO720924 MZK720911:MZK720924 NJG720911:NJG720924 NTC720911:NTC720924 OCY720911:OCY720924 OMU720911:OMU720924 OWQ720911:OWQ720924 PGM720911:PGM720924 PQI720911:PQI720924 QAE720911:QAE720924 QKA720911:QKA720924 QTW720911:QTW720924 RDS720911:RDS720924 RNO720911:RNO720924 RXK720911:RXK720924 SHG720911:SHG720924 SRC720911:SRC720924 TAY720911:TAY720924 TKU720911:TKU720924 TUQ720911:TUQ720924 UEM720911:UEM720924 UOI720911:UOI720924 UYE720911:UYE720924 VIA720911:VIA720924 VRW720911:VRW720924 WBS720911:WBS720924 WLO720911:WLO720924 WVK720911:WVK720924 C786447:C786460 IY786447:IY786460 SU786447:SU786460 ACQ786447:ACQ786460 AMM786447:AMM786460 AWI786447:AWI786460 BGE786447:BGE786460 BQA786447:BQA786460 BZW786447:BZW786460 CJS786447:CJS786460 CTO786447:CTO786460 DDK786447:DDK786460 DNG786447:DNG786460 DXC786447:DXC786460 EGY786447:EGY786460 EQU786447:EQU786460 FAQ786447:FAQ786460 FKM786447:FKM786460 FUI786447:FUI786460 GEE786447:GEE786460 GOA786447:GOA786460 GXW786447:GXW786460 HHS786447:HHS786460 HRO786447:HRO786460 IBK786447:IBK786460 ILG786447:ILG786460 IVC786447:IVC786460 JEY786447:JEY786460 JOU786447:JOU786460 JYQ786447:JYQ786460 KIM786447:KIM786460 KSI786447:KSI786460 LCE786447:LCE786460 LMA786447:LMA786460 LVW786447:LVW786460 MFS786447:MFS786460 MPO786447:MPO786460 MZK786447:MZK786460 NJG786447:NJG786460 NTC786447:NTC786460 OCY786447:OCY786460 OMU786447:OMU786460 OWQ786447:OWQ786460 PGM786447:PGM786460 PQI786447:PQI786460 QAE786447:QAE786460 QKA786447:QKA786460 QTW786447:QTW786460 RDS786447:RDS786460 RNO786447:RNO786460 RXK786447:RXK786460 SHG786447:SHG786460 SRC786447:SRC786460 TAY786447:TAY786460 TKU786447:TKU786460 TUQ786447:TUQ786460 UEM786447:UEM786460 UOI786447:UOI786460 UYE786447:UYE786460 VIA786447:VIA786460 VRW786447:VRW786460 WBS786447:WBS786460 WLO786447:WLO786460 WVK786447:WVK786460 C851983:C851996 IY851983:IY851996 SU851983:SU851996 ACQ851983:ACQ851996 AMM851983:AMM851996 AWI851983:AWI851996 BGE851983:BGE851996 BQA851983:BQA851996 BZW851983:BZW851996 CJS851983:CJS851996 CTO851983:CTO851996 DDK851983:DDK851996 DNG851983:DNG851996 DXC851983:DXC851996 EGY851983:EGY851996 EQU851983:EQU851996 FAQ851983:FAQ851996 FKM851983:FKM851996 FUI851983:FUI851996 GEE851983:GEE851996 GOA851983:GOA851996 GXW851983:GXW851996 HHS851983:HHS851996 HRO851983:HRO851996 IBK851983:IBK851996 ILG851983:ILG851996 IVC851983:IVC851996 JEY851983:JEY851996 JOU851983:JOU851996 JYQ851983:JYQ851996 KIM851983:KIM851996 KSI851983:KSI851996 LCE851983:LCE851996 LMA851983:LMA851996 LVW851983:LVW851996 MFS851983:MFS851996 MPO851983:MPO851996 MZK851983:MZK851996 NJG851983:NJG851996 NTC851983:NTC851996 OCY851983:OCY851996 OMU851983:OMU851996 OWQ851983:OWQ851996 PGM851983:PGM851996 PQI851983:PQI851996 QAE851983:QAE851996 QKA851983:QKA851996 QTW851983:QTW851996 RDS851983:RDS851996 RNO851983:RNO851996 RXK851983:RXK851996 SHG851983:SHG851996 SRC851983:SRC851996 TAY851983:TAY851996 TKU851983:TKU851996 TUQ851983:TUQ851996 UEM851983:UEM851996 UOI851983:UOI851996 UYE851983:UYE851996 VIA851983:VIA851996 VRW851983:VRW851996 WBS851983:WBS851996 WLO851983:WLO851996 WVK851983:WVK851996 C917519:C917532 IY917519:IY917532 SU917519:SU917532 ACQ917519:ACQ917532 AMM917519:AMM917532 AWI917519:AWI917532 BGE917519:BGE917532 BQA917519:BQA917532 BZW917519:BZW917532 CJS917519:CJS917532 CTO917519:CTO917532 DDK917519:DDK917532 DNG917519:DNG917532 DXC917519:DXC917532 EGY917519:EGY917532 EQU917519:EQU917532 FAQ917519:FAQ917532 FKM917519:FKM917532 FUI917519:FUI917532 GEE917519:GEE917532 GOA917519:GOA917532 GXW917519:GXW917532 HHS917519:HHS917532 HRO917519:HRO917532 IBK917519:IBK917532 ILG917519:ILG917532 IVC917519:IVC917532 JEY917519:JEY917532 JOU917519:JOU917532 JYQ917519:JYQ917532 KIM917519:KIM917532 KSI917519:KSI917532 LCE917519:LCE917532 LMA917519:LMA917532 LVW917519:LVW917532 MFS917519:MFS917532 MPO917519:MPO917532 MZK917519:MZK917532 NJG917519:NJG917532 NTC917519:NTC917532 OCY917519:OCY917532 OMU917519:OMU917532 OWQ917519:OWQ917532 PGM917519:PGM917532 PQI917519:PQI917532 QAE917519:QAE917532 QKA917519:QKA917532 QTW917519:QTW917532 RDS917519:RDS917532 RNO917519:RNO917532 RXK917519:RXK917532 SHG917519:SHG917532 SRC917519:SRC917532 TAY917519:TAY917532 TKU917519:TKU917532 TUQ917519:TUQ917532 UEM917519:UEM917532 UOI917519:UOI917532 UYE917519:UYE917532 VIA917519:VIA917532 VRW917519:VRW917532 WBS917519:WBS917532 WLO917519:WLO917532 WVK917519:WVK917532 C983055:C983068 IY983055:IY983068 SU983055:SU983068 ACQ983055:ACQ983068 AMM983055:AMM983068 AWI983055:AWI983068 BGE983055:BGE983068 BQA983055:BQA983068 BZW983055:BZW983068 CJS983055:CJS983068 CTO983055:CTO983068 DDK983055:DDK983068 DNG983055:DNG983068 DXC983055:DXC983068 EGY983055:EGY983068 EQU983055:EQU983068 FAQ983055:FAQ983068 FKM983055:FKM983068 FUI983055:FUI983068 GEE983055:GEE983068 GOA983055:GOA983068 GXW983055:GXW983068 HHS983055:HHS983068 HRO983055:HRO983068 IBK983055:IBK983068 ILG983055:ILG983068 IVC983055:IVC983068 JEY983055:JEY983068 JOU983055:JOU983068 JYQ983055:JYQ983068 KIM983055:KIM983068 KSI983055:KSI983068 LCE983055:LCE983068 LMA983055:LMA983068 LVW983055:LVW983068 MFS983055:MFS983068 MPO983055:MPO983068 MZK983055:MZK983068 NJG983055:NJG983068 NTC983055:NTC983068 OCY983055:OCY983068 OMU983055:OMU983068 OWQ983055:OWQ983068 PGM983055:PGM983068 PQI983055:PQI983068 QAE983055:QAE983068 QKA983055:QKA983068 QTW983055:QTW983068 RDS983055:RDS983068 RNO983055:RNO983068 RXK983055:RXK983068 SHG983055:SHG983068 SRC983055:SRC983068 TAY983055:TAY983068 TKU983055:TKU983068 TUQ983055:TUQ983068 UEM983055:UEM983068 UOI983055:UOI983068 UYE983055:UYE983068 VIA983055:VIA983068 VRW983055:VRW983068 WBS983055:WBS983068 WLO983055:WLO983068 C6:C29" xr:uid="{BC8B508E-66B8-4CBB-B891-4B2B716F736F}">
      <formula1>$AD$5:$AD$23</formula1>
    </dataValidation>
    <dataValidation type="list" allowBlank="1" showInputMessage="1" showErrorMessage="1" sqref="H5:H29" xr:uid="{E7DF9B52-BA20-4C25-8B75-E79A362E1528}">
      <formula1>INDIRECT($C5)</formula1>
    </dataValidation>
    <dataValidation type="list" allowBlank="1" showInputMessage="1" showErrorMessage="1" sqref="C5" xr:uid="{6EA9E5AC-5D4D-4093-9EB7-5A588DAC5A58}">
      <formula1>$AD$5:$AD$28</formula1>
    </dataValidation>
  </dataValidations>
  <printOptions horizontalCentered="1"/>
  <pageMargins left="0.19685039370078741" right="0.19685039370078741" top="0.39370078740157483" bottom="0.39370078740157483" header="0.51181102362204722" footer="0.51181102362204722"/>
  <pageSetup paperSize="9" scale="34"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14B8F-AE74-4342-B566-B0576DB295DA}">
  <sheetPr>
    <tabColor rgb="FFC00000"/>
    <pageSetUpPr fitToPage="1"/>
  </sheetPr>
  <dimension ref="A1:AH53"/>
  <sheetViews>
    <sheetView showGridLines="0" showZeros="0" view="pageBreakPreview" topLeftCell="D1" zoomScale="55" zoomScaleNormal="55" zoomScaleSheetLayoutView="55" workbookViewId="0">
      <selection activeCell="S4" sqref="S4"/>
    </sheetView>
  </sheetViews>
  <sheetFormatPr defaultColWidth="8" defaultRowHeight="14.25" x14ac:dyDescent="0.15"/>
  <cols>
    <col min="1" max="2" width="5.125" style="1" customWidth="1"/>
    <col min="3" max="3" width="28" style="1" bestFit="1" customWidth="1"/>
    <col min="4" max="4" width="25.375" style="1" customWidth="1"/>
    <col min="5" max="5" width="32.875" style="1" customWidth="1"/>
    <col min="6" max="6" width="29.875" style="1" hidden="1" customWidth="1"/>
    <col min="7" max="11" width="9.875" style="1" customWidth="1"/>
    <col min="12" max="12" width="25.625" style="2" customWidth="1"/>
    <col min="13" max="13" width="28" style="2" customWidth="1"/>
    <col min="14" max="14" width="17.625" style="2" bestFit="1" customWidth="1"/>
    <col min="15" max="15" width="12" style="2" bestFit="1" customWidth="1"/>
    <col min="16" max="16" width="20.125" style="2" bestFit="1" customWidth="1"/>
    <col min="17" max="17" width="32.25" style="2" customWidth="1"/>
    <col min="18" max="18" width="26.75" style="2" bestFit="1" customWidth="1"/>
    <col min="19" max="19" width="17.625" style="2" bestFit="1" customWidth="1"/>
    <col min="20" max="21" width="25.625" style="1" customWidth="1"/>
    <col min="22" max="22" width="26.125" style="1" customWidth="1"/>
    <col min="23" max="23" width="27.375" style="1" customWidth="1"/>
    <col min="24" max="24" width="4.875" style="1" customWidth="1"/>
    <col min="25" max="25" width="8" style="1"/>
    <col min="26" max="28" width="0" style="1" hidden="1" customWidth="1"/>
    <col min="29" max="31" width="8" style="1"/>
    <col min="32" max="32" width="3.375" style="1" customWidth="1"/>
    <col min="33" max="33" width="11" style="1" customWidth="1"/>
    <col min="34" max="34" width="11.625" style="1" customWidth="1"/>
    <col min="35" max="35" width="15.875" style="1" customWidth="1"/>
    <col min="36" max="259" width="8" style="1"/>
    <col min="260" max="260" width="15.625" style="1" customWidth="1"/>
    <col min="261" max="261" width="13.125" style="1" customWidth="1"/>
    <col min="262" max="262" width="28" style="1" bestFit="1" customWidth="1"/>
    <col min="263" max="263" width="25.375" style="1" customWidth="1"/>
    <col min="264" max="264" width="32.875" style="1" customWidth="1"/>
    <col min="265" max="265" width="0" style="1" hidden="1" customWidth="1"/>
    <col min="266" max="266" width="25.625" style="1" customWidth="1"/>
    <col min="267" max="267" width="30.625" style="1" bestFit="1" customWidth="1"/>
    <col min="268" max="268" width="17.625" style="1" bestFit="1" customWidth="1"/>
    <col min="269" max="269" width="12" style="1" bestFit="1" customWidth="1"/>
    <col min="270" max="270" width="28.125" style="1" bestFit="1" customWidth="1"/>
    <col min="271" max="271" width="26.75" style="1" bestFit="1" customWidth="1"/>
    <col min="272" max="272" width="32.875" style="1" customWidth="1"/>
    <col min="273" max="273" width="32.125" style="1" bestFit="1" customWidth="1"/>
    <col min="274" max="274" width="17.625" style="1" bestFit="1" customWidth="1"/>
    <col min="275" max="275" width="28.375" style="1" bestFit="1" customWidth="1"/>
    <col min="276" max="276" width="29.875" style="1" customWidth="1"/>
    <col min="277" max="277" width="23.625" style="1" customWidth="1"/>
    <col min="278" max="287" width="8" style="1"/>
    <col min="288" max="291" width="0" style="1" hidden="1" customWidth="1"/>
    <col min="292" max="515" width="8" style="1"/>
    <col min="516" max="516" width="15.625" style="1" customWidth="1"/>
    <col min="517" max="517" width="13.125" style="1" customWidth="1"/>
    <col min="518" max="518" width="28" style="1" bestFit="1" customWidth="1"/>
    <col min="519" max="519" width="25.375" style="1" customWidth="1"/>
    <col min="520" max="520" width="32.875" style="1" customWidth="1"/>
    <col min="521" max="521" width="0" style="1" hidden="1" customWidth="1"/>
    <col min="522" max="522" width="25.625" style="1" customWidth="1"/>
    <col min="523" max="523" width="30.625" style="1" bestFit="1" customWidth="1"/>
    <col min="524" max="524" width="17.625" style="1" bestFit="1" customWidth="1"/>
    <col min="525" max="525" width="12" style="1" bestFit="1" customWidth="1"/>
    <col min="526" max="526" width="28.125" style="1" bestFit="1" customWidth="1"/>
    <col min="527" max="527" width="26.75" style="1" bestFit="1" customWidth="1"/>
    <col min="528" max="528" width="32.875" style="1" customWidth="1"/>
    <col min="529" max="529" width="32.125" style="1" bestFit="1" customWidth="1"/>
    <col min="530" max="530" width="17.625" style="1" bestFit="1" customWidth="1"/>
    <col min="531" max="531" width="28.375" style="1" bestFit="1" customWidth="1"/>
    <col min="532" max="532" width="29.875" style="1" customWidth="1"/>
    <col min="533" max="533" width="23.625" style="1" customWidth="1"/>
    <col min="534" max="543" width="8" style="1"/>
    <col min="544" max="547" width="0" style="1" hidden="1" customWidth="1"/>
    <col min="548" max="771" width="8" style="1"/>
    <col min="772" max="772" width="15.625" style="1" customWidth="1"/>
    <col min="773" max="773" width="13.125" style="1" customWidth="1"/>
    <col min="774" max="774" width="28" style="1" bestFit="1" customWidth="1"/>
    <col min="775" max="775" width="25.375" style="1" customWidth="1"/>
    <col min="776" max="776" width="32.875" style="1" customWidth="1"/>
    <col min="777" max="777" width="0" style="1" hidden="1" customWidth="1"/>
    <col min="778" max="778" width="25.625" style="1" customWidth="1"/>
    <col min="779" max="779" width="30.625" style="1" bestFit="1" customWidth="1"/>
    <col min="780" max="780" width="17.625" style="1" bestFit="1" customWidth="1"/>
    <col min="781" max="781" width="12" style="1" bestFit="1" customWidth="1"/>
    <col min="782" max="782" width="28.125" style="1" bestFit="1" customWidth="1"/>
    <col min="783" max="783" width="26.75" style="1" bestFit="1" customWidth="1"/>
    <col min="784" max="784" width="32.875" style="1" customWidth="1"/>
    <col min="785" max="785" width="32.125" style="1" bestFit="1" customWidth="1"/>
    <col min="786" max="786" width="17.625" style="1" bestFit="1" customWidth="1"/>
    <col min="787" max="787" width="28.375" style="1" bestFit="1" customWidth="1"/>
    <col min="788" max="788" width="29.875" style="1" customWidth="1"/>
    <col min="789" max="789" width="23.625" style="1" customWidth="1"/>
    <col min="790" max="799" width="8" style="1"/>
    <col min="800" max="803" width="0" style="1" hidden="1" customWidth="1"/>
    <col min="804" max="1027" width="8" style="1"/>
    <col min="1028" max="1028" width="15.625" style="1" customWidth="1"/>
    <col min="1029" max="1029" width="13.125" style="1" customWidth="1"/>
    <col min="1030" max="1030" width="28" style="1" bestFit="1" customWidth="1"/>
    <col min="1031" max="1031" width="25.375" style="1" customWidth="1"/>
    <col min="1032" max="1032" width="32.875" style="1" customWidth="1"/>
    <col min="1033" max="1033" width="0" style="1" hidden="1" customWidth="1"/>
    <col min="1034" max="1034" width="25.625" style="1" customWidth="1"/>
    <col min="1035" max="1035" width="30.625" style="1" bestFit="1" customWidth="1"/>
    <col min="1036" max="1036" width="17.625" style="1" bestFit="1" customWidth="1"/>
    <col min="1037" max="1037" width="12" style="1" bestFit="1" customWidth="1"/>
    <col min="1038" max="1038" width="28.125" style="1" bestFit="1" customWidth="1"/>
    <col min="1039" max="1039" width="26.75" style="1" bestFit="1" customWidth="1"/>
    <col min="1040" max="1040" width="32.875" style="1" customWidth="1"/>
    <col min="1041" max="1041" width="32.125" style="1" bestFit="1" customWidth="1"/>
    <col min="1042" max="1042" width="17.625" style="1" bestFit="1" customWidth="1"/>
    <col min="1043" max="1043" width="28.375" style="1" bestFit="1" customWidth="1"/>
    <col min="1044" max="1044" width="29.875" style="1" customWidth="1"/>
    <col min="1045" max="1045" width="23.625" style="1" customWidth="1"/>
    <col min="1046" max="1055" width="8" style="1"/>
    <col min="1056" max="1059" width="0" style="1" hidden="1" customWidth="1"/>
    <col min="1060" max="1283" width="8" style="1"/>
    <col min="1284" max="1284" width="15.625" style="1" customWidth="1"/>
    <col min="1285" max="1285" width="13.125" style="1" customWidth="1"/>
    <col min="1286" max="1286" width="28" style="1" bestFit="1" customWidth="1"/>
    <col min="1287" max="1287" width="25.375" style="1" customWidth="1"/>
    <col min="1288" max="1288" width="32.875" style="1" customWidth="1"/>
    <col min="1289" max="1289" width="0" style="1" hidden="1" customWidth="1"/>
    <col min="1290" max="1290" width="25.625" style="1" customWidth="1"/>
    <col min="1291" max="1291" width="30.625" style="1" bestFit="1" customWidth="1"/>
    <col min="1292" max="1292" width="17.625" style="1" bestFit="1" customWidth="1"/>
    <col min="1293" max="1293" width="12" style="1" bestFit="1" customWidth="1"/>
    <col min="1294" max="1294" width="28.125" style="1" bestFit="1" customWidth="1"/>
    <col min="1295" max="1295" width="26.75" style="1" bestFit="1" customWidth="1"/>
    <col min="1296" max="1296" width="32.875" style="1" customWidth="1"/>
    <col min="1297" max="1297" width="32.125" style="1" bestFit="1" customWidth="1"/>
    <col min="1298" max="1298" width="17.625" style="1" bestFit="1" customWidth="1"/>
    <col min="1299" max="1299" width="28.375" style="1" bestFit="1" customWidth="1"/>
    <col min="1300" max="1300" width="29.875" style="1" customWidth="1"/>
    <col min="1301" max="1301" width="23.625" style="1" customWidth="1"/>
    <col min="1302" max="1311" width="8" style="1"/>
    <col min="1312" max="1315" width="0" style="1" hidden="1" customWidth="1"/>
    <col min="1316" max="1539" width="8" style="1"/>
    <col min="1540" max="1540" width="15.625" style="1" customWidth="1"/>
    <col min="1541" max="1541" width="13.125" style="1" customWidth="1"/>
    <col min="1542" max="1542" width="28" style="1" bestFit="1" customWidth="1"/>
    <col min="1543" max="1543" width="25.375" style="1" customWidth="1"/>
    <col min="1544" max="1544" width="32.875" style="1" customWidth="1"/>
    <col min="1545" max="1545" width="0" style="1" hidden="1" customWidth="1"/>
    <col min="1546" max="1546" width="25.625" style="1" customWidth="1"/>
    <col min="1547" max="1547" width="30.625" style="1" bestFit="1" customWidth="1"/>
    <col min="1548" max="1548" width="17.625" style="1" bestFit="1" customWidth="1"/>
    <col min="1549" max="1549" width="12" style="1" bestFit="1" customWidth="1"/>
    <col min="1550" max="1550" width="28.125" style="1" bestFit="1" customWidth="1"/>
    <col min="1551" max="1551" width="26.75" style="1" bestFit="1" customWidth="1"/>
    <col min="1552" max="1552" width="32.875" style="1" customWidth="1"/>
    <col min="1553" max="1553" width="32.125" style="1" bestFit="1" customWidth="1"/>
    <col min="1554" max="1554" width="17.625" style="1" bestFit="1" customWidth="1"/>
    <col min="1555" max="1555" width="28.375" style="1" bestFit="1" customWidth="1"/>
    <col min="1556" max="1556" width="29.875" style="1" customWidth="1"/>
    <col min="1557" max="1557" width="23.625" style="1" customWidth="1"/>
    <col min="1558" max="1567" width="8" style="1"/>
    <col min="1568" max="1571" width="0" style="1" hidden="1" customWidth="1"/>
    <col min="1572" max="1795" width="8" style="1"/>
    <col min="1796" max="1796" width="15.625" style="1" customWidth="1"/>
    <col min="1797" max="1797" width="13.125" style="1" customWidth="1"/>
    <col min="1798" max="1798" width="28" style="1" bestFit="1" customWidth="1"/>
    <col min="1799" max="1799" width="25.375" style="1" customWidth="1"/>
    <col min="1800" max="1800" width="32.875" style="1" customWidth="1"/>
    <col min="1801" max="1801" width="0" style="1" hidden="1" customWidth="1"/>
    <col min="1802" max="1802" width="25.625" style="1" customWidth="1"/>
    <col min="1803" max="1803" width="30.625" style="1" bestFit="1" customWidth="1"/>
    <col min="1804" max="1804" width="17.625" style="1" bestFit="1" customWidth="1"/>
    <col min="1805" max="1805" width="12" style="1" bestFit="1" customWidth="1"/>
    <col min="1806" max="1806" width="28.125" style="1" bestFit="1" customWidth="1"/>
    <col min="1807" max="1807" width="26.75" style="1" bestFit="1" customWidth="1"/>
    <col min="1808" max="1808" width="32.875" style="1" customWidth="1"/>
    <col min="1809" max="1809" width="32.125" style="1" bestFit="1" customWidth="1"/>
    <col min="1810" max="1810" width="17.625" style="1" bestFit="1" customWidth="1"/>
    <col min="1811" max="1811" width="28.375" style="1" bestFit="1" customWidth="1"/>
    <col min="1812" max="1812" width="29.875" style="1" customWidth="1"/>
    <col min="1813" max="1813" width="23.625" style="1" customWidth="1"/>
    <col min="1814" max="1823" width="8" style="1"/>
    <col min="1824" max="1827" width="0" style="1" hidden="1" customWidth="1"/>
    <col min="1828" max="2051" width="8" style="1"/>
    <col min="2052" max="2052" width="15.625" style="1" customWidth="1"/>
    <col min="2053" max="2053" width="13.125" style="1" customWidth="1"/>
    <col min="2054" max="2054" width="28" style="1" bestFit="1" customWidth="1"/>
    <col min="2055" max="2055" width="25.375" style="1" customWidth="1"/>
    <col min="2056" max="2056" width="32.875" style="1" customWidth="1"/>
    <col min="2057" max="2057" width="0" style="1" hidden="1" customWidth="1"/>
    <col min="2058" max="2058" width="25.625" style="1" customWidth="1"/>
    <col min="2059" max="2059" width="30.625" style="1" bestFit="1" customWidth="1"/>
    <col min="2060" max="2060" width="17.625" style="1" bestFit="1" customWidth="1"/>
    <col min="2061" max="2061" width="12" style="1" bestFit="1" customWidth="1"/>
    <col min="2062" max="2062" width="28.125" style="1" bestFit="1" customWidth="1"/>
    <col min="2063" max="2063" width="26.75" style="1" bestFit="1" customWidth="1"/>
    <col min="2064" max="2064" width="32.875" style="1" customWidth="1"/>
    <col min="2065" max="2065" width="32.125" style="1" bestFit="1" customWidth="1"/>
    <col min="2066" max="2066" width="17.625" style="1" bestFit="1" customWidth="1"/>
    <col min="2067" max="2067" width="28.375" style="1" bestFit="1" customWidth="1"/>
    <col min="2068" max="2068" width="29.875" style="1" customWidth="1"/>
    <col min="2069" max="2069" width="23.625" style="1" customWidth="1"/>
    <col min="2070" max="2079" width="8" style="1"/>
    <col min="2080" max="2083" width="0" style="1" hidden="1" customWidth="1"/>
    <col min="2084" max="2307" width="8" style="1"/>
    <col min="2308" max="2308" width="15.625" style="1" customWidth="1"/>
    <col min="2309" max="2309" width="13.125" style="1" customWidth="1"/>
    <col min="2310" max="2310" width="28" style="1" bestFit="1" customWidth="1"/>
    <col min="2311" max="2311" width="25.375" style="1" customWidth="1"/>
    <col min="2312" max="2312" width="32.875" style="1" customWidth="1"/>
    <col min="2313" max="2313" width="0" style="1" hidden="1" customWidth="1"/>
    <col min="2314" max="2314" width="25.625" style="1" customWidth="1"/>
    <col min="2315" max="2315" width="30.625" style="1" bestFit="1" customWidth="1"/>
    <col min="2316" max="2316" width="17.625" style="1" bestFit="1" customWidth="1"/>
    <col min="2317" max="2317" width="12" style="1" bestFit="1" customWidth="1"/>
    <col min="2318" max="2318" width="28.125" style="1" bestFit="1" customWidth="1"/>
    <col min="2319" max="2319" width="26.75" style="1" bestFit="1" customWidth="1"/>
    <col min="2320" max="2320" width="32.875" style="1" customWidth="1"/>
    <col min="2321" max="2321" width="32.125" style="1" bestFit="1" customWidth="1"/>
    <col min="2322" max="2322" width="17.625" style="1" bestFit="1" customWidth="1"/>
    <col min="2323" max="2323" width="28.375" style="1" bestFit="1" customWidth="1"/>
    <col min="2324" max="2324" width="29.875" style="1" customWidth="1"/>
    <col min="2325" max="2325" width="23.625" style="1" customWidth="1"/>
    <col min="2326" max="2335" width="8" style="1"/>
    <col min="2336" max="2339" width="0" style="1" hidden="1" customWidth="1"/>
    <col min="2340" max="2563" width="8" style="1"/>
    <col min="2564" max="2564" width="15.625" style="1" customWidth="1"/>
    <col min="2565" max="2565" width="13.125" style="1" customWidth="1"/>
    <col min="2566" max="2566" width="28" style="1" bestFit="1" customWidth="1"/>
    <col min="2567" max="2567" width="25.375" style="1" customWidth="1"/>
    <col min="2568" max="2568" width="32.875" style="1" customWidth="1"/>
    <col min="2569" max="2569" width="0" style="1" hidden="1" customWidth="1"/>
    <col min="2570" max="2570" width="25.625" style="1" customWidth="1"/>
    <col min="2571" max="2571" width="30.625" style="1" bestFit="1" customWidth="1"/>
    <col min="2572" max="2572" width="17.625" style="1" bestFit="1" customWidth="1"/>
    <col min="2573" max="2573" width="12" style="1" bestFit="1" customWidth="1"/>
    <col min="2574" max="2574" width="28.125" style="1" bestFit="1" customWidth="1"/>
    <col min="2575" max="2575" width="26.75" style="1" bestFit="1" customWidth="1"/>
    <col min="2576" max="2576" width="32.875" style="1" customWidth="1"/>
    <col min="2577" max="2577" width="32.125" style="1" bestFit="1" customWidth="1"/>
    <col min="2578" max="2578" width="17.625" style="1" bestFit="1" customWidth="1"/>
    <col min="2579" max="2579" width="28.375" style="1" bestFit="1" customWidth="1"/>
    <col min="2580" max="2580" width="29.875" style="1" customWidth="1"/>
    <col min="2581" max="2581" width="23.625" style="1" customWidth="1"/>
    <col min="2582" max="2591" width="8" style="1"/>
    <col min="2592" max="2595" width="0" style="1" hidden="1" customWidth="1"/>
    <col min="2596" max="2819" width="8" style="1"/>
    <col min="2820" max="2820" width="15.625" style="1" customWidth="1"/>
    <col min="2821" max="2821" width="13.125" style="1" customWidth="1"/>
    <col min="2822" max="2822" width="28" style="1" bestFit="1" customWidth="1"/>
    <col min="2823" max="2823" width="25.375" style="1" customWidth="1"/>
    <col min="2824" max="2824" width="32.875" style="1" customWidth="1"/>
    <col min="2825" max="2825" width="0" style="1" hidden="1" customWidth="1"/>
    <col min="2826" max="2826" width="25.625" style="1" customWidth="1"/>
    <col min="2827" max="2827" width="30.625" style="1" bestFit="1" customWidth="1"/>
    <col min="2828" max="2828" width="17.625" style="1" bestFit="1" customWidth="1"/>
    <col min="2829" max="2829" width="12" style="1" bestFit="1" customWidth="1"/>
    <col min="2830" max="2830" width="28.125" style="1" bestFit="1" customWidth="1"/>
    <col min="2831" max="2831" width="26.75" style="1" bestFit="1" customWidth="1"/>
    <col min="2832" max="2832" width="32.875" style="1" customWidth="1"/>
    <col min="2833" max="2833" width="32.125" style="1" bestFit="1" customWidth="1"/>
    <col min="2834" max="2834" width="17.625" style="1" bestFit="1" customWidth="1"/>
    <col min="2835" max="2835" width="28.375" style="1" bestFit="1" customWidth="1"/>
    <col min="2836" max="2836" width="29.875" style="1" customWidth="1"/>
    <col min="2837" max="2837" width="23.625" style="1" customWidth="1"/>
    <col min="2838" max="2847" width="8" style="1"/>
    <col min="2848" max="2851" width="0" style="1" hidden="1" customWidth="1"/>
    <col min="2852" max="3075" width="8" style="1"/>
    <col min="3076" max="3076" width="15.625" style="1" customWidth="1"/>
    <col min="3077" max="3077" width="13.125" style="1" customWidth="1"/>
    <col min="3078" max="3078" width="28" style="1" bestFit="1" customWidth="1"/>
    <col min="3079" max="3079" width="25.375" style="1" customWidth="1"/>
    <col min="3080" max="3080" width="32.875" style="1" customWidth="1"/>
    <col min="3081" max="3081" width="0" style="1" hidden="1" customWidth="1"/>
    <col min="3082" max="3082" width="25.625" style="1" customWidth="1"/>
    <col min="3083" max="3083" width="30.625" style="1" bestFit="1" customWidth="1"/>
    <col min="3084" max="3084" width="17.625" style="1" bestFit="1" customWidth="1"/>
    <col min="3085" max="3085" width="12" style="1" bestFit="1" customWidth="1"/>
    <col min="3086" max="3086" width="28.125" style="1" bestFit="1" customWidth="1"/>
    <col min="3087" max="3087" width="26.75" style="1" bestFit="1" customWidth="1"/>
    <col min="3088" max="3088" width="32.875" style="1" customWidth="1"/>
    <col min="3089" max="3089" width="32.125" style="1" bestFit="1" customWidth="1"/>
    <col min="3090" max="3090" width="17.625" style="1" bestFit="1" customWidth="1"/>
    <col min="3091" max="3091" width="28.375" style="1" bestFit="1" customWidth="1"/>
    <col min="3092" max="3092" width="29.875" style="1" customWidth="1"/>
    <col min="3093" max="3093" width="23.625" style="1" customWidth="1"/>
    <col min="3094" max="3103" width="8" style="1"/>
    <col min="3104" max="3107" width="0" style="1" hidden="1" customWidth="1"/>
    <col min="3108" max="3331" width="8" style="1"/>
    <col min="3332" max="3332" width="15.625" style="1" customWidth="1"/>
    <col min="3333" max="3333" width="13.125" style="1" customWidth="1"/>
    <col min="3334" max="3334" width="28" style="1" bestFit="1" customWidth="1"/>
    <col min="3335" max="3335" width="25.375" style="1" customWidth="1"/>
    <col min="3336" max="3336" width="32.875" style="1" customWidth="1"/>
    <col min="3337" max="3337" width="0" style="1" hidden="1" customWidth="1"/>
    <col min="3338" max="3338" width="25.625" style="1" customWidth="1"/>
    <col min="3339" max="3339" width="30.625" style="1" bestFit="1" customWidth="1"/>
    <col min="3340" max="3340" width="17.625" style="1" bestFit="1" customWidth="1"/>
    <col min="3341" max="3341" width="12" style="1" bestFit="1" customWidth="1"/>
    <col min="3342" max="3342" width="28.125" style="1" bestFit="1" customWidth="1"/>
    <col min="3343" max="3343" width="26.75" style="1" bestFit="1" customWidth="1"/>
    <col min="3344" max="3344" width="32.875" style="1" customWidth="1"/>
    <col min="3345" max="3345" width="32.125" style="1" bestFit="1" customWidth="1"/>
    <col min="3346" max="3346" width="17.625" style="1" bestFit="1" customWidth="1"/>
    <col min="3347" max="3347" width="28.375" style="1" bestFit="1" customWidth="1"/>
    <col min="3348" max="3348" width="29.875" style="1" customWidth="1"/>
    <col min="3349" max="3349" width="23.625" style="1" customWidth="1"/>
    <col min="3350" max="3359" width="8" style="1"/>
    <col min="3360" max="3363" width="0" style="1" hidden="1" customWidth="1"/>
    <col min="3364" max="3587" width="8" style="1"/>
    <col min="3588" max="3588" width="15.625" style="1" customWidth="1"/>
    <col min="3589" max="3589" width="13.125" style="1" customWidth="1"/>
    <col min="3590" max="3590" width="28" style="1" bestFit="1" customWidth="1"/>
    <col min="3591" max="3591" width="25.375" style="1" customWidth="1"/>
    <col min="3592" max="3592" width="32.875" style="1" customWidth="1"/>
    <col min="3593" max="3593" width="0" style="1" hidden="1" customWidth="1"/>
    <col min="3594" max="3594" width="25.625" style="1" customWidth="1"/>
    <col min="3595" max="3595" width="30.625" style="1" bestFit="1" customWidth="1"/>
    <col min="3596" max="3596" width="17.625" style="1" bestFit="1" customWidth="1"/>
    <col min="3597" max="3597" width="12" style="1" bestFit="1" customWidth="1"/>
    <col min="3598" max="3598" width="28.125" style="1" bestFit="1" customWidth="1"/>
    <col min="3599" max="3599" width="26.75" style="1" bestFit="1" customWidth="1"/>
    <col min="3600" max="3600" width="32.875" style="1" customWidth="1"/>
    <col min="3601" max="3601" width="32.125" style="1" bestFit="1" customWidth="1"/>
    <col min="3602" max="3602" width="17.625" style="1" bestFit="1" customWidth="1"/>
    <col min="3603" max="3603" width="28.375" style="1" bestFit="1" customWidth="1"/>
    <col min="3604" max="3604" width="29.875" style="1" customWidth="1"/>
    <col min="3605" max="3605" width="23.625" style="1" customWidth="1"/>
    <col min="3606" max="3615" width="8" style="1"/>
    <col min="3616" max="3619" width="0" style="1" hidden="1" customWidth="1"/>
    <col min="3620" max="3843" width="8" style="1"/>
    <col min="3844" max="3844" width="15.625" style="1" customWidth="1"/>
    <col min="3845" max="3845" width="13.125" style="1" customWidth="1"/>
    <col min="3846" max="3846" width="28" style="1" bestFit="1" customWidth="1"/>
    <col min="3847" max="3847" width="25.375" style="1" customWidth="1"/>
    <col min="3848" max="3848" width="32.875" style="1" customWidth="1"/>
    <col min="3849" max="3849" width="0" style="1" hidden="1" customWidth="1"/>
    <col min="3850" max="3850" width="25.625" style="1" customWidth="1"/>
    <col min="3851" max="3851" width="30.625" style="1" bestFit="1" customWidth="1"/>
    <col min="3852" max="3852" width="17.625" style="1" bestFit="1" customWidth="1"/>
    <col min="3853" max="3853" width="12" style="1" bestFit="1" customWidth="1"/>
    <col min="3854" max="3854" width="28.125" style="1" bestFit="1" customWidth="1"/>
    <col min="3855" max="3855" width="26.75" style="1" bestFit="1" customWidth="1"/>
    <col min="3856" max="3856" width="32.875" style="1" customWidth="1"/>
    <col min="3857" max="3857" width="32.125" style="1" bestFit="1" customWidth="1"/>
    <col min="3858" max="3858" width="17.625" style="1" bestFit="1" customWidth="1"/>
    <col min="3859" max="3859" width="28.375" style="1" bestFit="1" customWidth="1"/>
    <col min="3860" max="3860" width="29.875" style="1" customWidth="1"/>
    <col min="3861" max="3861" width="23.625" style="1" customWidth="1"/>
    <col min="3862" max="3871" width="8" style="1"/>
    <col min="3872" max="3875" width="0" style="1" hidden="1" customWidth="1"/>
    <col min="3876" max="4099" width="8" style="1"/>
    <col min="4100" max="4100" width="15.625" style="1" customWidth="1"/>
    <col min="4101" max="4101" width="13.125" style="1" customWidth="1"/>
    <col min="4102" max="4102" width="28" style="1" bestFit="1" customWidth="1"/>
    <col min="4103" max="4103" width="25.375" style="1" customWidth="1"/>
    <col min="4104" max="4104" width="32.875" style="1" customWidth="1"/>
    <col min="4105" max="4105" width="0" style="1" hidden="1" customWidth="1"/>
    <col min="4106" max="4106" width="25.625" style="1" customWidth="1"/>
    <col min="4107" max="4107" width="30.625" style="1" bestFit="1" customWidth="1"/>
    <col min="4108" max="4108" width="17.625" style="1" bestFit="1" customWidth="1"/>
    <col min="4109" max="4109" width="12" style="1" bestFit="1" customWidth="1"/>
    <col min="4110" max="4110" width="28.125" style="1" bestFit="1" customWidth="1"/>
    <col min="4111" max="4111" width="26.75" style="1" bestFit="1" customWidth="1"/>
    <col min="4112" max="4112" width="32.875" style="1" customWidth="1"/>
    <col min="4113" max="4113" width="32.125" style="1" bestFit="1" customWidth="1"/>
    <col min="4114" max="4114" width="17.625" style="1" bestFit="1" customWidth="1"/>
    <col min="4115" max="4115" width="28.375" style="1" bestFit="1" customWidth="1"/>
    <col min="4116" max="4116" width="29.875" style="1" customWidth="1"/>
    <col min="4117" max="4117" width="23.625" style="1" customWidth="1"/>
    <col min="4118" max="4127" width="8" style="1"/>
    <col min="4128" max="4131" width="0" style="1" hidden="1" customWidth="1"/>
    <col min="4132" max="4355" width="8" style="1"/>
    <col min="4356" max="4356" width="15.625" style="1" customWidth="1"/>
    <col min="4357" max="4357" width="13.125" style="1" customWidth="1"/>
    <col min="4358" max="4358" width="28" style="1" bestFit="1" customWidth="1"/>
    <col min="4359" max="4359" width="25.375" style="1" customWidth="1"/>
    <col min="4360" max="4360" width="32.875" style="1" customWidth="1"/>
    <col min="4361" max="4361" width="0" style="1" hidden="1" customWidth="1"/>
    <col min="4362" max="4362" width="25.625" style="1" customWidth="1"/>
    <col min="4363" max="4363" width="30.625" style="1" bestFit="1" customWidth="1"/>
    <col min="4364" max="4364" width="17.625" style="1" bestFit="1" customWidth="1"/>
    <col min="4365" max="4365" width="12" style="1" bestFit="1" customWidth="1"/>
    <col min="4366" max="4366" width="28.125" style="1" bestFit="1" customWidth="1"/>
    <col min="4367" max="4367" width="26.75" style="1" bestFit="1" customWidth="1"/>
    <col min="4368" max="4368" width="32.875" style="1" customWidth="1"/>
    <col min="4369" max="4369" width="32.125" style="1" bestFit="1" customWidth="1"/>
    <col min="4370" max="4370" width="17.625" style="1" bestFit="1" customWidth="1"/>
    <col min="4371" max="4371" width="28.375" style="1" bestFit="1" customWidth="1"/>
    <col min="4372" max="4372" width="29.875" style="1" customWidth="1"/>
    <col min="4373" max="4373" width="23.625" style="1" customWidth="1"/>
    <col min="4374" max="4383" width="8" style="1"/>
    <col min="4384" max="4387" width="0" style="1" hidden="1" customWidth="1"/>
    <col min="4388" max="4611" width="8" style="1"/>
    <col min="4612" max="4612" width="15.625" style="1" customWidth="1"/>
    <col min="4613" max="4613" width="13.125" style="1" customWidth="1"/>
    <col min="4614" max="4614" width="28" style="1" bestFit="1" customWidth="1"/>
    <col min="4615" max="4615" width="25.375" style="1" customWidth="1"/>
    <col min="4616" max="4616" width="32.875" style="1" customWidth="1"/>
    <col min="4617" max="4617" width="0" style="1" hidden="1" customWidth="1"/>
    <col min="4618" max="4618" width="25.625" style="1" customWidth="1"/>
    <col min="4619" max="4619" width="30.625" style="1" bestFit="1" customWidth="1"/>
    <col min="4620" max="4620" width="17.625" style="1" bestFit="1" customWidth="1"/>
    <col min="4621" max="4621" width="12" style="1" bestFit="1" customWidth="1"/>
    <col min="4622" max="4622" width="28.125" style="1" bestFit="1" customWidth="1"/>
    <col min="4623" max="4623" width="26.75" style="1" bestFit="1" customWidth="1"/>
    <col min="4624" max="4624" width="32.875" style="1" customWidth="1"/>
    <col min="4625" max="4625" width="32.125" style="1" bestFit="1" customWidth="1"/>
    <col min="4626" max="4626" width="17.625" style="1" bestFit="1" customWidth="1"/>
    <col min="4627" max="4627" width="28.375" style="1" bestFit="1" customWidth="1"/>
    <col min="4628" max="4628" width="29.875" style="1" customWidth="1"/>
    <col min="4629" max="4629" width="23.625" style="1" customWidth="1"/>
    <col min="4630" max="4639" width="8" style="1"/>
    <col min="4640" max="4643" width="0" style="1" hidden="1" customWidth="1"/>
    <col min="4644" max="4867" width="8" style="1"/>
    <col min="4868" max="4868" width="15.625" style="1" customWidth="1"/>
    <col min="4869" max="4869" width="13.125" style="1" customWidth="1"/>
    <col min="4870" max="4870" width="28" style="1" bestFit="1" customWidth="1"/>
    <col min="4871" max="4871" width="25.375" style="1" customWidth="1"/>
    <col min="4872" max="4872" width="32.875" style="1" customWidth="1"/>
    <col min="4873" max="4873" width="0" style="1" hidden="1" customWidth="1"/>
    <col min="4874" max="4874" width="25.625" style="1" customWidth="1"/>
    <col min="4875" max="4875" width="30.625" style="1" bestFit="1" customWidth="1"/>
    <col min="4876" max="4876" width="17.625" style="1" bestFit="1" customWidth="1"/>
    <col min="4877" max="4877" width="12" style="1" bestFit="1" customWidth="1"/>
    <col min="4878" max="4878" width="28.125" style="1" bestFit="1" customWidth="1"/>
    <col min="4879" max="4879" width="26.75" style="1" bestFit="1" customWidth="1"/>
    <col min="4880" max="4880" width="32.875" style="1" customWidth="1"/>
    <col min="4881" max="4881" width="32.125" style="1" bestFit="1" customWidth="1"/>
    <col min="4882" max="4882" width="17.625" style="1" bestFit="1" customWidth="1"/>
    <col min="4883" max="4883" width="28.375" style="1" bestFit="1" customWidth="1"/>
    <col min="4884" max="4884" width="29.875" style="1" customWidth="1"/>
    <col min="4885" max="4885" width="23.625" style="1" customWidth="1"/>
    <col min="4886" max="4895" width="8" style="1"/>
    <col min="4896" max="4899" width="0" style="1" hidden="1" customWidth="1"/>
    <col min="4900" max="5123" width="8" style="1"/>
    <col min="5124" max="5124" width="15.625" style="1" customWidth="1"/>
    <col min="5125" max="5125" width="13.125" style="1" customWidth="1"/>
    <col min="5126" max="5126" width="28" style="1" bestFit="1" customWidth="1"/>
    <col min="5127" max="5127" width="25.375" style="1" customWidth="1"/>
    <col min="5128" max="5128" width="32.875" style="1" customWidth="1"/>
    <col min="5129" max="5129" width="0" style="1" hidden="1" customWidth="1"/>
    <col min="5130" max="5130" width="25.625" style="1" customWidth="1"/>
    <col min="5131" max="5131" width="30.625" style="1" bestFit="1" customWidth="1"/>
    <col min="5132" max="5132" width="17.625" style="1" bestFit="1" customWidth="1"/>
    <col min="5133" max="5133" width="12" style="1" bestFit="1" customWidth="1"/>
    <col min="5134" max="5134" width="28.125" style="1" bestFit="1" customWidth="1"/>
    <col min="5135" max="5135" width="26.75" style="1" bestFit="1" customWidth="1"/>
    <col min="5136" max="5136" width="32.875" style="1" customWidth="1"/>
    <col min="5137" max="5137" width="32.125" style="1" bestFit="1" customWidth="1"/>
    <col min="5138" max="5138" width="17.625" style="1" bestFit="1" customWidth="1"/>
    <col min="5139" max="5139" width="28.375" style="1" bestFit="1" customWidth="1"/>
    <col min="5140" max="5140" width="29.875" style="1" customWidth="1"/>
    <col min="5141" max="5141" width="23.625" style="1" customWidth="1"/>
    <col min="5142" max="5151" width="8" style="1"/>
    <col min="5152" max="5155" width="0" style="1" hidden="1" customWidth="1"/>
    <col min="5156" max="5379" width="8" style="1"/>
    <col min="5380" max="5380" width="15.625" style="1" customWidth="1"/>
    <col min="5381" max="5381" width="13.125" style="1" customWidth="1"/>
    <col min="5382" max="5382" width="28" style="1" bestFit="1" customWidth="1"/>
    <col min="5383" max="5383" width="25.375" style="1" customWidth="1"/>
    <col min="5384" max="5384" width="32.875" style="1" customWidth="1"/>
    <col min="5385" max="5385" width="0" style="1" hidden="1" customWidth="1"/>
    <col min="5386" max="5386" width="25.625" style="1" customWidth="1"/>
    <col min="5387" max="5387" width="30.625" style="1" bestFit="1" customWidth="1"/>
    <col min="5388" max="5388" width="17.625" style="1" bestFit="1" customWidth="1"/>
    <col min="5389" max="5389" width="12" style="1" bestFit="1" customWidth="1"/>
    <col min="5390" max="5390" width="28.125" style="1" bestFit="1" customWidth="1"/>
    <col min="5391" max="5391" width="26.75" style="1" bestFit="1" customWidth="1"/>
    <col min="5392" max="5392" width="32.875" style="1" customWidth="1"/>
    <col min="5393" max="5393" width="32.125" style="1" bestFit="1" customWidth="1"/>
    <col min="5394" max="5394" width="17.625" style="1" bestFit="1" customWidth="1"/>
    <col min="5395" max="5395" width="28.375" style="1" bestFit="1" customWidth="1"/>
    <col min="5396" max="5396" width="29.875" style="1" customWidth="1"/>
    <col min="5397" max="5397" width="23.625" style="1" customWidth="1"/>
    <col min="5398" max="5407" width="8" style="1"/>
    <col min="5408" max="5411" width="0" style="1" hidden="1" customWidth="1"/>
    <col min="5412" max="5635" width="8" style="1"/>
    <col min="5636" max="5636" width="15.625" style="1" customWidth="1"/>
    <col min="5637" max="5637" width="13.125" style="1" customWidth="1"/>
    <col min="5638" max="5638" width="28" style="1" bestFit="1" customWidth="1"/>
    <col min="5639" max="5639" width="25.375" style="1" customWidth="1"/>
    <col min="5640" max="5640" width="32.875" style="1" customWidth="1"/>
    <col min="5641" max="5641" width="0" style="1" hidden="1" customWidth="1"/>
    <col min="5642" max="5642" width="25.625" style="1" customWidth="1"/>
    <col min="5643" max="5643" width="30.625" style="1" bestFit="1" customWidth="1"/>
    <col min="5644" max="5644" width="17.625" style="1" bestFit="1" customWidth="1"/>
    <col min="5645" max="5645" width="12" style="1" bestFit="1" customWidth="1"/>
    <col min="5646" max="5646" width="28.125" style="1" bestFit="1" customWidth="1"/>
    <col min="5647" max="5647" width="26.75" style="1" bestFit="1" customWidth="1"/>
    <col min="5648" max="5648" width="32.875" style="1" customWidth="1"/>
    <col min="5649" max="5649" width="32.125" style="1" bestFit="1" customWidth="1"/>
    <col min="5650" max="5650" width="17.625" style="1" bestFit="1" customWidth="1"/>
    <col min="5651" max="5651" width="28.375" style="1" bestFit="1" customWidth="1"/>
    <col min="5652" max="5652" width="29.875" style="1" customWidth="1"/>
    <col min="5653" max="5653" width="23.625" style="1" customWidth="1"/>
    <col min="5654" max="5663" width="8" style="1"/>
    <col min="5664" max="5667" width="0" style="1" hidden="1" customWidth="1"/>
    <col min="5668" max="5891" width="8" style="1"/>
    <col min="5892" max="5892" width="15.625" style="1" customWidth="1"/>
    <col min="5893" max="5893" width="13.125" style="1" customWidth="1"/>
    <col min="5894" max="5894" width="28" style="1" bestFit="1" customWidth="1"/>
    <col min="5895" max="5895" width="25.375" style="1" customWidth="1"/>
    <col min="5896" max="5896" width="32.875" style="1" customWidth="1"/>
    <col min="5897" max="5897" width="0" style="1" hidden="1" customWidth="1"/>
    <col min="5898" max="5898" width="25.625" style="1" customWidth="1"/>
    <col min="5899" max="5899" width="30.625" style="1" bestFit="1" customWidth="1"/>
    <col min="5900" max="5900" width="17.625" style="1" bestFit="1" customWidth="1"/>
    <col min="5901" max="5901" width="12" style="1" bestFit="1" customWidth="1"/>
    <col min="5902" max="5902" width="28.125" style="1" bestFit="1" customWidth="1"/>
    <col min="5903" max="5903" width="26.75" style="1" bestFit="1" customWidth="1"/>
    <col min="5904" max="5904" width="32.875" style="1" customWidth="1"/>
    <col min="5905" max="5905" width="32.125" style="1" bestFit="1" customWidth="1"/>
    <col min="5906" max="5906" width="17.625" style="1" bestFit="1" customWidth="1"/>
    <col min="5907" max="5907" width="28.375" style="1" bestFit="1" customWidth="1"/>
    <col min="5908" max="5908" width="29.875" style="1" customWidth="1"/>
    <col min="5909" max="5909" width="23.625" style="1" customWidth="1"/>
    <col min="5910" max="5919" width="8" style="1"/>
    <col min="5920" max="5923" width="0" style="1" hidden="1" customWidth="1"/>
    <col min="5924" max="6147" width="8" style="1"/>
    <col min="6148" max="6148" width="15.625" style="1" customWidth="1"/>
    <col min="6149" max="6149" width="13.125" style="1" customWidth="1"/>
    <col min="6150" max="6150" width="28" style="1" bestFit="1" customWidth="1"/>
    <col min="6151" max="6151" width="25.375" style="1" customWidth="1"/>
    <col min="6152" max="6152" width="32.875" style="1" customWidth="1"/>
    <col min="6153" max="6153" width="0" style="1" hidden="1" customWidth="1"/>
    <col min="6154" max="6154" width="25.625" style="1" customWidth="1"/>
    <col min="6155" max="6155" width="30.625" style="1" bestFit="1" customWidth="1"/>
    <col min="6156" max="6156" width="17.625" style="1" bestFit="1" customWidth="1"/>
    <col min="6157" max="6157" width="12" style="1" bestFit="1" customWidth="1"/>
    <col min="6158" max="6158" width="28.125" style="1" bestFit="1" customWidth="1"/>
    <col min="6159" max="6159" width="26.75" style="1" bestFit="1" customWidth="1"/>
    <col min="6160" max="6160" width="32.875" style="1" customWidth="1"/>
    <col min="6161" max="6161" width="32.125" style="1" bestFit="1" customWidth="1"/>
    <col min="6162" max="6162" width="17.625" style="1" bestFit="1" customWidth="1"/>
    <col min="6163" max="6163" width="28.375" style="1" bestFit="1" customWidth="1"/>
    <col min="6164" max="6164" width="29.875" style="1" customWidth="1"/>
    <col min="6165" max="6165" width="23.625" style="1" customWidth="1"/>
    <col min="6166" max="6175" width="8" style="1"/>
    <col min="6176" max="6179" width="0" style="1" hidden="1" customWidth="1"/>
    <col min="6180" max="6403" width="8" style="1"/>
    <col min="6404" max="6404" width="15.625" style="1" customWidth="1"/>
    <col min="6405" max="6405" width="13.125" style="1" customWidth="1"/>
    <col min="6406" max="6406" width="28" style="1" bestFit="1" customWidth="1"/>
    <col min="6407" max="6407" width="25.375" style="1" customWidth="1"/>
    <col min="6408" max="6408" width="32.875" style="1" customWidth="1"/>
    <col min="6409" max="6409" width="0" style="1" hidden="1" customWidth="1"/>
    <col min="6410" max="6410" width="25.625" style="1" customWidth="1"/>
    <col min="6411" max="6411" width="30.625" style="1" bestFit="1" customWidth="1"/>
    <col min="6412" max="6412" width="17.625" style="1" bestFit="1" customWidth="1"/>
    <col min="6413" max="6413" width="12" style="1" bestFit="1" customWidth="1"/>
    <col min="6414" max="6414" width="28.125" style="1" bestFit="1" customWidth="1"/>
    <col min="6415" max="6415" width="26.75" style="1" bestFit="1" customWidth="1"/>
    <col min="6416" max="6416" width="32.875" style="1" customWidth="1"/>
    <col min="6417" max="6417" width="32.125" style="1" bestFit="1" customWidth="1"/>
    <col min="6418" max="6418" width="17.625" style="1" bestFit="1" customWidth="1"/>
    <col min="6419" max="6419" width="28.375" style="1" bestFit="1" customWidth="1"/>
    <col min="6420" max="6420" width="29.875" style="1" customWidth="1"/>
    <col min="6421" max="6421" width="23.625" style="1" customWidth="1"/>
    <col min="6422" max="6431" width="8" style="1"/>
    <col min="6432" max="6435" width="0" style="1" hidden="1" customWidth="1"/>
    <col min="6436" max="6659" width="8" style="1"/>
    <col min="6660" max="6660" width="15.625" style="1" customWidth="1"/>
    <col min="6661" max="6661" width="13.125" style="1" customWidth="1"/>
    <col min="6662" max="6662" width="28" style="1" bestFit="1" customWidth="1"/>
    <col min="6663" max="6663" width="25.375" style="1" customWidth="1"/>
    <col min="6664" max="6664" width="32.875" style="1" customWidth="1"/>
    <col min="6665" max="6665" width="0" style="1" hidden="1" customWidth="1"/>
    <col min="6666" max="6666" width="25.625" style="1" customWidth="1"/>
    <col min="6667" max="6667" width="30.625" style="1" bestFit="1" customWidth="1"/>
    <col min="6668" max="6668" width="17.625" style="1" bestFit="1" customWidth="1"/>
    <col min="6669" max="6669" width="12" style="1" bestFit="1" customWidth="1"/>
    <col min="6670" max="6670" width="28.125" style="1" bestFit="1" customWidth="1"/>
    <col min="6671" max="6671" width="26.75" style="1" bestFit="1" customWidth="1"/>
    <col min="6672" max="6672" width="32.875" style="1" customWidth="1"/>
    <col min="6673" max="6673" width="32.125" style="1" bestFit="1" customWidth="1"/>
    <col min="6674" max="6674" width="17.625" style="1" bestFit="1" customWidth="1"/>
    <col min="6675" max="6675" width="28.375" style="1" bestFit="1" customWidth="1"/>
    <col min="6676" max="6676" width="29.875" style="1" customWidth="1"/>
    <col min="6677" max="6677" width="23.625" style="1" customWidth="1"/>
    <col min="6678" max="6687" width="8" style="1"/>
    <col min="6688" max="6691" width="0" style="1" hidden="1" customWidth="1"/>
    <col min="6692" max="6915" width="8" style="1"/>
    <col min="6916" max="6916" width="15.625" style="1" customWidth="1"/>
    <col min="6917" max="6917" width="13.125" style="1" customWidth="1"/>
    <col min="6918" max="6918" width="28" style="1" bestFit="1" customWidth="1"/>
    <col min="6919" max="6919" width="25.375" style="1" customWidth="1"/>
    <col min="6920" max="6920" width="32.875" style="1" customWidth="1"/>
    <col min="6921" max="6921" width="0" style="1" hidden="1" customWidth="1"/>
    <col min="6922" max="6922" width="25.625" style="1" customWidth="1"/>
    <col min="6923" max="6923" width="30.625" style="1" bestFit="1" customWidth="1"/>
    <col min="6924" max="6924" width="17.625" style="1" bestFit="1" customWidth="1"/>
    <col min="6925" max="6925" width="12" style="1" bestFit="1" customWidth="1"/>
    <col min="6926" max="6926" width="28.125" style="1" bestFit="1" customWidth="1"/>
    <col min="6927" max="6927" width="26.75" style="1" bestFit="1" customWidth="1"/>
    <col min="6928" max="6928" width="32.875" style="1" customWidth="1"/>
    <col min="6929" max="6929" width="32.125" style="1" bestFit="1" customWidth="1"/>
    <col min="6930" max="6930" width="17.625" style="1" bestFit="1" customWidth="1"/>
    <col min="6931" max="6931" width="28.375" style="1" bestFit="1" customWidth="1"/>
    <col min="6932" max="6932" width="29.875" style="1" customWidth="1"/>
    <col min="6933" max="6933" width="23.625" style="1" customWidth="1"/>
    <col min="6934" max="6943" width="8" style="1"/>
    <col min="6944" max="6947" width="0" style="1" hidden="1" customWidth="1"/>
    <col min="6948" max="7171" width="8" style="1"/>
    <col min="7172" max="7172" width="15.625" style="1" customWidth="1"/>
    <col min="7173" max="7173" width="13.125" style="1" customWidth="1"/>
    <col min="7174" max="7174" width="28" style="1" bestFit="1" customWidth="1"/>
    <col min="7175" max="7175" width="25.375" style="1" customWidth="1"/>
    <col min="7176" max="7176" width="32.875" style="1" customWidth="1"/>
    <col min="7177" max="7177" width="0" style="1" hidden="1" customWidth="1"/>
    <col min="7178" max="7178" width="25.625" style="1" customWidth="1"/>
    <col min="7179" max="7179" width="30.625" style="1" bestFit="1" customWidth="1"/>
    <col min="7180" max="7180" width="17.625" style="1" bestFit="1" customWidth="1"/>
    <col min="7181" max="7181" width="12" style="1" bestFit="1" customWidth="1"/>
    <col min="7182" max="7182" width="28.125" style="1" bestFit="1" customWidth="1"/>
    <col min="7183" max="7183" width="26.75" style="1" bestFit="1" customWidth="1"/>
    <col min="7184" max="7184" width="32.875" style="1" customWidth="1"/>
    <col min="7185" max="7185" width="32.125" style="1" bestFit="1" customWidth="1"/>
    <col min="7186" max="7186" width="17.625" style="1" bestFit="1" customWidth="1"/>
    <col min="7187" max="7187" width="28.375" style="1" bestFit="1" customWidth="1"/>
    <col min="7188" max="7188" width="29.875" style="1" customWidth="1"/>
    <col min="7189" max="7189" width="23.625" style="1" customWidth="1"/>
    <col min="7190" max="7199" width="8" style="1"/>
    <col min="7200" max="7203" width="0" style="1" hidden="1" customWidth="1"/>
    <col min="7204" max="7427" width="8" style="1"/>
    <col min="7428" max="7428" width="15.625" style="1" customWidth="1"/>
    <col min="7429" max="7429" width="13.125" style="1" customWidth="1"/>
    <col min="7430" max="7430" width="28" style="1" bestFit="1" customWidth="1"/>
    <col min="7431" max="7431" width="25.375" style="1" customWidth="1"/>
    <col min="7432" max="7432" width="32.875" style="1" customWidth="1"/>
    <col min="7433" max="7433" width="0" style="1" hidden="1" customWidth="1"/>
    <col min="7434" max="7434" width="25.625" style="1" customWidth="1"/>
    <col min="7435" max="7435" width="30.625" style="1" bestFit="1" customWidth="1"/>
    <col min="7436" max="7436" width="17.625" style="1" bestFit="1" customWidth="1"/>
    <col min="7437" max="7437" width="12" style="1" bestFit="1" customWidth="1"/>
    <col min="7438" max="7438" width="28.125" style="1" bestFit="1" customWidth="1"/>
    <col min="7439" max="7439" width="26.75" style="1" bestFit="1" customWidth="1"/>
    <col min="7440" max="7440" width="32.875" style="1" customWidth="1"/>
    <col min="7441" max="7441" width="32.125" style="1" bestFit="1" customWidth="1"/>
    <col min="7442" max="7442" width="17.625" style="1" bestFit="1" customWidth="1"/>
    <col min="7443" max="7443" width="28.375" style="1" bestFit="1" customWidth="1"/>
    <col min="7444" max="7444" width="29.875" style="1" customWidth="1"/>
    <col min="7445" max="7445" width="23.625" style="1" customWidth="1"/>
    <col min="7446" max="7455" width="8" style="1"/>
    <col min="7456" max="7459" width="0" style="1" hidden="1" customWidth="1"/>
    <col min="7460" max="7683" width="8" style="1"/>
    <col min="7684" max="7684" width="15.625" style="1" customWidth="1"/>
    <col min="7685" max="7685" width="13.125" style="1" customWidth="1"/>
    <col min="7686" max="7686" width="28" style="1" bestFit="1" customWidth="1"/>
    <col min="7687" max="7687" width="25.375" style="1" customWidth="1"/>
    <col min="7688" max="7688" width="32.875" style="1" customWidth="1"/>
    <col min="7689" max="7689" width="0" style="1" hidden="1" customWidth="1"/>
    <col min="7690" max="7690" width="25.625" style="1" customWidth="1"/>
    <col min="7691" max="7691" width="30.625" style="1" bestFit="1" customWidth="1"/>
    <col min="7692" max="7692" width="17.625" style="1" bestFit="1" customWidth="1"/>
    <col min="7693" max="7693" width="12" style="1" bestFit="1" customWidth="1"/>
    <col min="7694" max="7694" width="28.125" style="1" bestFit="1" customWidth="1"/>
    <col min="7695" max="7695" width="26.75" style="1" bestFit="1" customWidth="1"/>
    <col min="7696" max="7696" width="32.875" style="1" customWidth="1"/>
    <col min="7697" max="7697" width="32.125" style="1" bestFit="1" customWidth="1"/>
    <col min="7698" max="7698" width="17.625" style="1" bestFit="1" customWidth="1"/>
    <col min="7699" max="7699" width="28.375" style="1" bestFit="1" customWidth="1"/>
    <col min="7700" max="7700" width="29.875" style="1" customWidth="1"/>
    <col min="7701" max="7701" width="23.625" style="1" customWidth="1"/>
    <col min="7702" max="7711" width="8" style="1"/>
    <col min="7712" max="7715" width="0" style="1" hidden="1" customWidth="1"/>
    <col min="7716" max="7939" width="8" style="1"/>
    <col min="7940" max="7940" width="15.625" style="1" customWidth="1"/>
    <col min="7941" max="7941" width="13.125" style="1" customWidth="1"/>
    <col min="7942" max="7942" width="28" style="1" bestFit="1" customWidth="1"/>
    <col min="7943" max="7943" width="25.375" style="1" customWidth="1"/>
    <col min="7944" max="7944" width="32.875" style="1" customWidth="1"/>
    <col min="7945" max="7945" width="0" style="1" hidden="1" customWidth="1"/>
    <col min="7946" max="7946" width="25.625" style="1" customWidth="1"/>
    <col min="7947" max="7947" width="30.625" style="1" bestFit="1" customWidth="1"/>
    <col min="7948" max="7948" width="17.625" style="1" bestFit="1" customWidth="1"/>
    <col min="7949" max="7949" width="12" style="1" bestFit="1" customWidth="1"/>
    <col min="7950" max="7950" width="28.125" style="1" bestFit="1" customWidth="1"/>
    <col min="7951" max="7951" width="26.75" style="1" bestFit="1" customWidth="1"/>
    <col min="7952" max="7952" width="32.875" style="1" customWidth="1"/>
    <col min="7953" max="7953" width="32.125" style="1" bestFit="1" customWidth="1"/>
    <col min="7954" max="7954" width="17.625" style="1" bestFit="1" customWidth="1"/>
    <col min="7955" max="7955" width="28.375" style="1" bestFit="1" customWidth="1"/>
    <col min="7956" max="7956" width="29.875" style="1" customWidth="1"/>
    <col min="7957" max="7957" width="23.625" style="1" customWidth="1"/>
    <col min="7958" max="7967" width="8" style="1"/>
    <col min="7968" max="7971" width="0" style="1" hidden="1" customWidth="1"/>
    <col min="7972" max="8195" width="8" style="1"/>
    <col min="8196" max="8196" width="15.625" style="1" customWidth="1"/>
    <col min="8197" max="8197" width="13.125" style="1" customWidth="1"/>
    <col min="8198" max="8198" width="28" style="1" bestFit="1" customWidth="1"/>
    <col min="8199" max="8199" width="25.375" style="1" customWidth="1"/>
    <col min="8200" max="8200" width="32.875" style="1" customWidth="1"/>
    <col min="8201" max="8201" width="0" style="1" hidden="1" customWidth="1"/>
    <col min="8202" max="8202" width="25.625" style="1" customWidth="1"/>
    <col min="8203" max="8203" width="30.625" style="1" bestFit="1" customWidth="1"/>
    <col min="8204" max="8204" width="17.625" style="1" bestFit="1" customWidth="1"/>
    <col min="8205" max="8205" width="12" style="1" bestFit="1" customWidth="1"/>
    <col min="8206" max="8206" width="28.125" style="1" bestFit="1" customWidth="1"/>
    <col min="8207" max="8207" width="26.75" style="1" bestFit="1" customWidth="1"/>
    <col min="8208" max="8208" width="32.875" style="1" customWidth="1"/>
    <col min="8209" max="8209" width="32.125" style="1" bestFit="1" customWidth="1"/>
    <col min="8210" max="8210" width="17.625" style="1" bestFit="1" customWidth="1"/>
    <col min="8211" max="8211" width="28.375" style="1" bestFit="1" customWidth="1"/>
    <col min="8212" max="8212" width="29.875" style="1" customWidth="1"/>
    <col min="8213" max="8213" width="23.625" style="1" customWidth="1"/>
    <col min="8214" max="8223" width="8" style="1"/>
    <col min="8224" max="8227" width="0" style="1" hidden="1" customWidth="1"/>
    <col min="8228" max="8451" width="8" style="1"/>
    <col min="8452" max="8452" width="15.625" style="1" customWidth="1"/>
    <col min="8453" max="8453" width="13.125" style="1" customWidth="1"/>
    <col min="8454" max="8454" width="28" style="1" bestFit="1" customWidth="1"/>
    <col min="8455" max="8455" width="25.375" style="1" customWidth="1"/>
    <col min="8456" max="8456" width="32.875" style="1" customWidth="1"/>
    <col min="8457" max="8457" width="0" style="1" hidden="1" customWidth="1"/>
    <col min="8458" max="8458" width="25.625" style="1" customWidth="1"/>
    <col min="8459" max="8459" width="30.625" style="1" bestFit="1" customWidth="1"/>
    <col min="8460" max="8460" width="17.625" style="1" bestFit="1" customWidth="1"/>
    <col min="8461" max="8461" width="12" style="1" bestFit="1" customWidth="1"/>
    <col min="8462" max="8462" width="28.125" style="1" bestFit="1" customWidth="1"/>
    <col min="8463" max="8463" width="26.75" style="1" bestFit="1" customWidth="1"/>
    <col min="8464" max="8464" width="32.875" style="1" customWidth="1"/>
    <col min="8465" max="8465" width="32.125" style="1" bestFit="1" customWidth="1"/>
    <col min="8466" max="8466" width="17.625" style="1" bestFit="1" customWidth="1"/>
    <col min="8467" max="8467" width="28.375" style="1" bestFit="1" customWidth="1"/>
    <col min="8468" max="8468" width="29.875" style="1" customWidth="1"/>
    <col min="8469" max="8469" width="23.625" style="1" customWidth="1"/>
    <col min="8470" max="8479" width="8" style="1"/>
    <col min="8480" max="8483" width="0" style="1" hidden="1" customWidth="1"/>
    <col min="8484" max="8707" width="8" style="1"/>
    <col min="8708" max="8708" width="15.625" style="1" customWidth="1"/>
    <col min="8709" max="8709" width="13.125" style="1" customWidth="1"/>
    <col min="8710" max="8710" width="28" style="1" bestFit="1" customWidth="1"/>
    <col min="8711" max="8711" width="25.375" style="1" customWidth="1"/>
    <col min="8712" max="8712" width="32.875" style="1" customWidth="1"/>
    <col min="8713" max="8713" width="0" style="1" hidden="1" customWidth="1"/>
    <col min="8714" max="8714" width="25.625" style="1" customWidth="1"/>
    <col min="8715" max="8715" width="30.625" style="1" bestFit="1" customWidth="1"/>
    <col min="8716" max="8716" width="17.625" style="1" bestFit="1" customWidth="1"/>
    <col min="8717" max="8717" width="12" style="1" bestFit="1" customWidth="1"/>
    <col min="8718" max="8718" width="28.125" style="1" bestFit="1" customWidth="1"/>
    <col min="8719" max="8719" width="26.75" style="1" bestFit="1" customWidth="1"/>
    <col min="8720" max="8720" width="32.875" style="1" customWidth="1"/>
    <col min="8721" max="8721" width="32.125" style="1" bestFit="1" customWidth="1"/>
    <col min="8722" max="8722" width="17.625" style="1" bestFit="1" customWidth="1"/>
    <col min="8723" max="8723" width="28.375" style="1" bestFit="1" customWidth="1"/>
    <col min="8724" max="8724" width="29.875" style="1" customWidth="1"/>
    <col min="8725" max="8725" width="23.625" style="1" customWidth="1"/>
    <col min="8726" max="8735" width="8" style="1"/>
    <col min="8736" max="8739" width="0" style="1" hidden="1" customWidth="1"/>
    <col min="8740" max="8963" width="8" style="1"/>
    <col min="8964" max="8964" width="15.625" style="1" customWidth="1"/>
    <col min="8965" max="8965" width="13.125" style="1" customWidth="1"/>
    <col min="8966" max="8966" width="28" style="1" bestFit="1" customWidth="1"/>
    <col min="8967" max="8967" width="25.375" style="1" customWidth="1"/>
    <col min="8968" max="8968" width="32.875" style="1" customWidth="1"/>
    <col min="8969" max="8969" width="0" style="1" hidden="1" customWidth="1"/>
    <col min="8970" max="8970" width="25.625" style="1" customWidth="1"/>
    <col min="8971" max="8971" width="30.625" style="1" bestFit="1" customWidth="1"/>
    <col min="8972" max="8972" width="17.625" style="1" bestFit="1" customWidth="1"/>
    <col min="8973" max="8973" width="12" style="1" bestFit="1" customWidth="1"/>
    <col min="8974" max="8974" width="28.125" style="1" bestFit="1" customWidth="1"/>
    <col min="8975" max="8975" width="26.75" style="1" bestFit="1" customWidth="1"/>
    <col min="8976" max="8976" width="32.875" style="1" customWidth="1"/>
    <col min="8977" max="8977" width="32.125" style="1" bestFit="1" customWidth="1"/>
    <col min="8978" max="8978" width="17.625" style="1" bestFit="1" customWidth="1"/>
    <col min="8979" max="8979" width="28.375" style="1" bestFit="1" customWidth="1"/>
    <col min="8980" max="8980" width="29.875" style="1" customWidth="1"/>
    <col min="8981" max="8981" width="23.625" style="1" customWidth="1"/>
    <col min="8982" max="8991" width="8" style="1"/>
    <col min="8992" max="8995" width="0" style="1" hidden="1" customWidth="1"/>
    <col min="8996" max="9219" width="8" style="1"/>
    <col min="9220" max="9220" width="15.625" style="1" customWidth="1"/>
    <col min="9221" max="9221" width="13.125" style="1" customWidth="1"/>
    <col min="9222" max="9222" width="28" style="1" bestFit="1" customWidth="1"/>
    <col min="9223" max="9223" width="25.375" style="1" customWidth="1"/>
    <col min="9224" max="9224" width="32.875" style="1" customWidth="1"/>
    <col min="9225" max="9225" width="0" style="1" hidden="1" customWidth="1"/>
    <col min="9226" max="9226" width="25.625" style="1" customWidth="1"/>
    <col min="9227" max="9227" width="30.625" style="1" bestFit="1" customWidth="1"/>
    <col min="9228" max="9228" width="17.625" style="1" bestFit="1" customWidth="1"/>
    <col min="9229" max="9229" width="12" style="1" bestFit="1" customWidth="1"/>
    <col min="9230" max="9230" width="28.125" style="1" bestFit="1" customWidth="1"/>
    <col min="9231" max="9231" width="26.75" style="1" bestFit="1" customWidth="1"/>
    <col min="9232" max="9232" width="32.875" style="1" customWidth="1"/>
    <col min="9233" max="9233" width="32.125" style="1" bestFit="1" customWidth="1"/>
    <col min="9234" max="9234" width="17.625" style="1" bestFit="1" customWidth="1"/>
    <col min="9235" max="9235" width="28.375" style="1" bestFit="1" customWidth="1"/>
    <col min="9236" max="9236" width="29.875" style="1" customWidth="1"/>
    <col min="9237" max="9237" width="23.625" style="1" customWidth="1"/>
    <col min="9238" max="9247" width="8" style="1"/>
    <col min="9248" max="9251" width="0" style="1" hidden="1" customWidth="1"/>
    <col min="9252" max="9475" width="8" style="1"/>
    <col min="9476" max="9476" width="15.625" style="1" customWidth="1"/>
    <col min="9477" max="9477" width="13.125" style="1" customWidth="1"/>
    <col min="9478" max="9478" width="28" style="1" bestFit="1" customWidth="1"/>
    <col min="9479" max="9479" width="25.375" style="1" customWidth="1"/>
    <col min="9480" max="9480" width="32.875" style="1" customWidth="1"/>
    <col min="9481" max="9481" width="0" style="1" hidden="1" customWidth="1"/>
    <col min="9482" max="9482" width="25.625" style="1" customWidth="1"/>
    <col min="9483" max="9483" width="30.625" style="1" bestFit="1" customWidth="1"/>
    <col min="9484" max="9484" width="17.625" style="1" bestFit="1" customWidth="1"/>
    <col min="9485" max="9485" width="12" style="1" bestFit="1" customWidth="1"/>
    <col min="9486" max="9486" width="28.125" style="1" bestFit="1" customWidth="1"/>
    <col min="9487" max="9487" width="26.75" style="1" bestFit="1" customWidth="1"/>
    <col min="9488" max="9488" width="32.875" style="1" customWidth="1"/>
    <col min="9489" max="9489" width="32.125" style="1" bestFit="1" customWidth="1"/>
    <col min="9490" max="9490" width="17.625" style="1" bestFit="1" customWidth="1"/>
    <col min="9491" max="9491" width="28.375" style="1" bestFit="1" customWidth="1"/>
    <col min="9492" max="9492" width="29.875" style="1" customWidth="1"/>
    <col min="9493" max="9493" width="23.625" style="1" customWidth="1"/>
    <col min="9494" max="9503" width="8" style="1"/>
    <col min="9504" max="9507" width="0" style="1" hidden="1" customWidth="1"/>
    <col min="9508" max="9731" width="8" style="1"/>
    <col min="9732" max="9732" width="15.625" style="1" customWidth="1"/>
    <col min="9733" max="9733" width="13.125" style="1" customWidth="1"/>
    <col min="9734" max="9734" width="28" style="1" bestFit="1" customWidth="1"/>
    <col min="9735" max="9735" width="25.375" style="1" customWidth="1"/>
    <col min="9736" max="9736" width="32.875" style="1" customWidth="1"/>
    <col min="9737" max="9737" width="0" style="1" hidden="1" customWidth="1"/>
    <col min="9738" max="9738" width="25.625" style="1" customWidth="1"/>
    <col min="9739" max="9739" width="30.625" style="1" bestFit="1" customWidth="1"/>
    <col min="9740" max="9740" width="17.625" style="1" bestFit="1" customWidth="1"/>
    <col min="9741" max="9741" width="12" style="1" bestFit="1" customWidth="1"/>
    <col min="9742" max="9742" width="28.125" style="1" bestFit="1" customWidth="1"/>
    <col min="9743" max="9743" width="26.75" style="1" bestFit="1" customWidth="1"/>
    <col min="9744" max="9744" width="32.875" style="1" customWidth="1"/>
    <col min="9745" max="9745" width="32.125" style="1" bestFit="1" customWidth="1"/>
    <col min="9746" max="9746" width="17.625" style="1" bestFit="1" customWidth="1"/>
    <col min="9747" max="9747" width="28.375" style="1" bestFit="1" customWidth="1"/>
    <col min="9748" max="9748" width="29.875" style="1" customWidth="1"/>
    <col min="9749" max="9749" width="23.625" style="1" customWidth="1"/>
    <col min="9750" max="9759" width="8" style="1"/>
    <col min="9760" max="9763" width="0" style="1" hidden="1" customWidth="1"/>
    <col min="9764" max="9987" width="8" style="1"/>
    <col min="9988" max="9988" width="15.625" style="1" customWidth="1"/>
    <col min="9989" max="9989" width="13.125" style="1" customWidth="1"/>
    <col min="9990" max="9990" width="28" style="1" bestFit="1" customWidth="1"/>
    <col min="9991" max="9991" width="25.375" style="1" customWidth="1"/>
    <col min="9992" max="9992" width="32.875" style="1" customWidth="1"/>
    <col min="9993" max="9993" width="0" style="1" hidden="1" customWidth="1"/>
    <col min="9994" max="9994" width="25.625" style="1" customWidth="1"/>
    <col min="9995" max="9995" width="30.625" style="1" bestFit="1" customWidth="1"/>
    <col min="9996" max="9996" width="17.625" style="1" bestFit="1" customWidth="1"/>
    <col min="9997" max="9997" width="12" style="1" bestFit="1" customWidth="1"/>
    <col min="9998" max="9998" width="28.125" style="1" bestFit="1" customWidth="1"/>
    <col min="9999" max="9999" width="26.75" style="1" bestFit="1" customWidth="1"/>
    <col min="10000" max="10000" width="32.875" style="1" customWidth="1"/>
    <col min="10001" max="10001" width="32.125" style="1" bestFit="1" customWidth="1"/>
    <col min="10002" max="10002" width="17.625" style="1" bestFit="1" customWidth="1"/>
    <col min="10003" max="10003" width="28.375" style="1" bestFit="1" customWidth="1"/>
    <col min="10004" max="10004" width="29.875" style="1" customWidth="1"/>
    <col min="10005" max="10005" width="23.625" style="1" customWidth="1"/>
    <col min="10006" max="10015" width="8" style="1"/>
    <col min="10016" max="10019" width="0" style="1" hidden="1" customWidth="1"/>
    <col min="10020" max="10243" width="8" style="1"/>
    <col min="10244" max="10244" width="15.625" style="1" customWidth="1"/>
    <col min="10245" max="10245" width="13.125" style="1" customWidth="1"/>
    <col min="10246" max="10246" width="28" style="1" bestFit="1" customWidth="1"/>
    <col min="10247" max="10247" width="25.375" style="1" customWidth="1"/>
    <col min="10248" max="10248" width="32.875" style="1" customWidth="1"/>
    <col min="10249" max="10249" width="0" style="1" hidden="1" customWidth="1"/>
    <col min="10250" max="10250" width="25.625" style="1" customWidth="1"/>
    <col min="10251" max="10251" width="30.625" style="1" bestFit="1" customWidth="1"/>
    <col min="10252" max="10252" width="17.625" style="1" bestFit="1" customWidth="1"/>
    <col min="10253" max="10253" width="12" style="1" bestFit="1" customWidth="1"/>
    <col min="10254" max="10254" width="28.125" style="1" bestFit="1" customWidth="1"/>
    <col min="10255" max="10255" width="26.75" style="1" bestFit="1" customWidth="1"/>
    <col min="10256" max="10256" width="32.875" style="1" customWidth="1"/>
    <col min="10257" max="10257" width="32.125" style="1" bestFit="1" customWidth="1"/>
    <col min="10258" max="10258" width="17.625" style="1" bestFit="1" customWidth="1"/>
    <col min="10259" max="10259" width="28.375" style="1" bestFit="1" customWidth="1"/>
    <col min="10260" max="10260" width="29.875" style="1" customWidth="1"/>
    <col min="10261" max="10261" width="23.625" style="1" customWidth="1"/>
    <col min="10262" max="10271" width="8" style="1"/>
    <col min="10272" max="10275" width="0" style="1" hidden="1" customWidth="1"/>
    <col min="10276" max="10499" width="8" style="1"/>
    <col min="10500" max="10500" width="15.625" style="1" customWidth="1"/>
    <col min="10501" max="10501" width="13.125" style="1" customWidth="1"/>
    <col min="10502" max="10502" width="28" style="1" bestFit="1" customWidth="1"/>
    <col min="10503" max="10503" width="25.375" style="1" customWidth="1"/>
    <col min="10504" max="10504" width="32.875" style="1" customWidth="1"/>
    <col min="10505" max="10505" width="0" style="1" hidden="1" customWidth="1"/>
    <col min="10506" max="10506" width="25.625" style="1" customWidth="1"/>
    <col min="10507" max="10507" width="30.625" style="1" bestFit="1" customWidth="1"/>
    <col min="10508" max="10508" width="17.625" style="1" bestFit="1" customWidth="1"/>
    <col min="10509" max="10509" width="12" style="1" bestFit="1" customWidth="1"/>
    <col min="10510" max="10510" width="28.125" style="1" bestFit="1" customWidth="1"/>
    <col min="10511" max="10511" width="26.75" style="1" bestFit="1" customWidth="1"/>
    <col min="10512" max="10512" width="32.875" style="1" customWidth="1"/>
    <col min="10513" max="10513" width="32.125" style="1" bestFit="1" customWidth="1"/>
    <col min="10514" max="10514" width="17.625" style="1" bestFit="1" customWidth="1"/>
    <col min="10515" max="10515" width="28.375" style="1" bestFit="1" customWidth="1"/>
    <col min="10516" max="10516" width="29.875" style="1" customWidth="1"/>
    <col min="10517" max="10517" width="23.625" style="1" customWidth="1"/>
    <col min="10518" max="10527" width="8" style="1"/>
    <col min="10528" max="10531" width="0" style="1" hidden="1" customWidth="1"/>
    <col min="10532" max="10755" width="8" style="1"/>
    <col min="10756" max="10756" width="15.625" style="1" customWidth="1"/>
    <col min="10757" max="10757" width="13.125" style="1" customWidth="1"/>
    <col min="10758" max="10758" width="28" style="1" bestFit="1" customWidth="1"/>
    <col min="10759" max="10759" width="25.375" style="1" customWidth="1"/>
    <col min="10760" max="10760" width="32.875" style="1" customWidth="1"/>
    <col min="10761" max="10761" width="0" style="1" hidden="1" customWidth="1"/>
    <col min="10762" max="10762" width="25.625" style="1" customWidth="1"/>
    <col min="10763" max="10763" width="30.625" style="1" bestFit="1" customWidth="1"/>
    <col min="10764" max="10764" width="17.625" style="1" bestFit="1" customWidth="1"/>
    <col min="10765" max="10765" width="12" style="1" bestFit="1" customWidth="1"/>
    <col min="10766" max="10766" width="28.125" style="1" bestFit="1" customWidth="1"/>
    <col min="10767" max="10767" width="26.75" style="1" bestFit="1" customWidth="1"/>
    <col min="10768" max="10768" width="32.875" style="1" customWidth="1"/>
    <col min="10769" max="10769" width="32.125" style="1" bestFit="1" customWidth="1"/>
    <col min="10770" max="10770" width="17.625" style="1" bestFit="1" customWidth="1"/>
    <col min="10771" max="10771" width="28.375" style="1" bestFit="1" customWidth="1"/>
    <col min="10772" max="10772" width="29.875" style="1" customWidth="1"/>
    <col min="10773" max="10773" width="23.625" style="1" customWidth="1"/>
    <col min="10774" max="10783" width="8" style="1"/>
    <col min="10784" max="10787" width="0" style="1" hidden="1" customWidth="1"/>
    <col min="10788" max="11011" width="8" style="1"/>
    <col min="11012" max="11012" width="15.625" style="1" customWidth="1"/>
    <col min="11013" max="11013" width="13.125" style="1" customWidth="1"/>
    <col min="11014" max="11014" width="28" style="1" bestFit="1" customWidth="1"/>
    <col min="11015" max="11015" width="25.375" style="1" customWidth="1"/>
    <col min="11016" max="11016" width="32.875" style="1" customWidth="1"/>
    <col min="11017" max="11017" width="0" style="1" hidden="1" customWidth="1"/>
    <col min="11018" max="11018" width="25.625" style="1" customWidth="1"/>
    <col min="11019" max="11019" width="30.625" style="1" bestFit="1" customWidth="1"/>
    <col min="11020" max="11020" width="17.625" style="1" bestFit="1" customWidth="1"/>
    <col min="11021" max="11021" width="12" style="1" bestFit="1" customWidth="1"/>
    <col min="11022" max="11022" width="28.125" style="1" bestFit="1" customWidth="1"/>
    <col min="11023" max="11023" width="26.75" style="1" bestFit="1" customWidth="1"/>
    <col min="11024" max="11024" width="32.875" style="1" customWidth="1"/>
    <col min="11025" max="11025" width="32.125" style="1" bestFit="1" customWidth="1"/>
    <col min="11026" max="11026" width="17.625" style="1" bestFit="1" customWidth="1"/>
    <col min="11027" max="11027" width="28.375" style="1" bestFit="1" customWidth="1"/>
    <col min="11028" max="11028" width="29.875" style="1" customWidth="1"/>
    <col min="11029" max="11029" width="23.625" style="1" customWidth="1"/>
    <col min="11030" max="11039" width="8" style="1"/>
    <col min="11040" max="11043" width="0" style="1" hidden="1" customWidth="1"/>
    <col min="11044" max="11267" width="8" style="1"/>
    <col min="11268" max="11268" width="15.625" style="1" customWidth="1"/>
    <col min="11269" max="11269" width="13.125" style="1" customWidth="1"/>
    <col min="11270" max="11270" width="28" style="1" bestFit="1" customWidth="1"/>
    <col min="11271" max="11271" width="25.375" style="1" customWidth="1"/>
    <col min="11272" max="11272" width="32.875" style="1" customWidth="1"/>
    <col min="11273" max="11273" width="0" style="1" hidden="1" customWidth="1"/>
    <col min="11274" max="11274" width="25.625" style="1" customWidth="1"/>
    <col min="11275" max="11275" width="30.625" style="1" bestFit="1" customWidth="1"/>
    <col min="11276" max="11276" width="17.625" style="1" bestFit="1" customWidth="1"/>
    <col min="11277" max="11277" width="12" style="1" bestFit="1" customWidth="1"/>
    <col min="11278" max="11278" width="28.125" style="1" bestFit="1" customWidth="1"/>
    <col min="11279" max="11279" width="26.75" style="1" bestFit="1" customWidth="1"/>
    <col min="11280" max="11280" width="32.875" style="1" customWidth="1"/>
    <col min="11281" max="11281" width="32.125" style="1" bestFit="1" customWidth="1"/>
    <col min="11282" max="11282" width="17.625" style="1" bestFit="1" customWidth="1"/>
    <col min="11283" max="11283" width="28.375" style="1" bestFit="1" customWidth="1"/>
    <col min="11284" max="11284" width="29.875" style="1" customWidth="1"/>
    <col min="11285" max="11285" width="23.625" style="1" customWidth="1"/>
    <col min="11286" max="11295" width="8" style="1"/>
    <col min="11296" max="11299" width="0" style="1" hidden="1" customWidth="1"/>
    <col min="11300" max="11523" width="8" style="1"/>
    <col min="11524" max="11524" width="15.625" style="1" customWidth="1"/>
    <col min="11525" max="11525" width="13.125" style="1" customWidth="1"/>
    <col min="11526" max="11526" width="28" style="1" bestFit="1" customWidth="1"/>
    <col min="11527" max="11527" width="25.375" style="1" customWidth="1"/>
    <col min="11528" max="11528" width="32.875" style="1" customWidth="1"/>
    <col min="11529" max="11529" width="0" style="1" hidden="1" customWidth="1"/>
    <col min="11530" max="11530" width="25.625" style="1" customWidth="1"/>
    <col min="11531" max="11531" width="30.625" style="1" bestFit="1" customWidth="1"/>
    <col min="11532" max="11532" width="17.625" style="1" bestFit="1" customWidth="1"/>
    <col min="11533" max="11533" width="12" style="1" bestFit="1" customWidth="1"/>
    <col min="11534" max="11534" width="28.125" style="1" bestFit="1" customWidth="1"/>
    <col min="11535" max="11535" width="26.75" style="1" bestFit="1" customWidth="1"/>
    <col min="11536" max="11536" width="32.875" style="1" customWidth="1"/>
    <col min="11537" max="11537" width="32.125" style="1" bestFit="1" customWidth="1"/>
    <col min="11538" max="11538" width="17.625" style="1" bestFit="1" customWidth="1"/>
    <col min="11539" max="11539" width="28.375" style="1" bestFit="1" customWidth="1"/>
    <col min="11540" max="11540" width="29.875" style="1" customWidth="1"/>
    <col min="11541" max="11541" width="23.625" style="1" customWidth="1"/>
    <col min="11542" max="11551" width="8" style="1"/>
    <col min="11552" max="11555" width="0" style="1" hidden="1" customWidth="1"/>
    <col min="11556" max="11779" width="8" style="1"/>
    <col min="11780" max="11780" width="15.625" style="1" customWidth="1"/>
    <col min="11781" max="11781" width="13.125" style="1" customWidth="1"/>
    <col min="11782" max="11782" width="28" style="1" bestFit="1" customWidth="1"/>
    <col min="11783" max="11783" width="25.375" style="1" customWidth="1"/>
    <col min="11784" max="11784" width="32.875" style="1" customWidth="1"/>
    <col min="11785" max="11785" width="0" style="1" hidden="1" customWidth="1"/>
    <col min="11786" max="11786" width="25.625" style="1" customWidth="1"/>
    <col min="11787" max="11787" width="30.625" style="1" bestFit="1" customWidth="1"/>
    <col min="11788" max="11788" width="17.625" style="1" bestFit="1" customWidth="1"/>
    <col min="11789" max="11789" width="12" style="1" bestFit="1" customWidth="1"/>
    <col min="11790" max="11790" width="28.125" style="1" bestFit="1" customWidth="1"/>
    <col min="11791" max="11791" width="26.75" style="1" bestFit="1" customWidth="1"/>
    <col min="11792" max="11792" width="32.875" style="1" customWidth="1"/>
    <col min="11793" max="11793" width="32.125" style="1" bestFit="1" customWidth="1"/>
    <col min="11794" max="11794" width="17.625" style="1" bestFit="1" customWidth="1"/>
    <col min="11795" max="11795" width="28.375" style="1" bestFit="1" customWidth="1"/>
    <col min="11796" max="11796" width="29.875" style="1" customWidth="1"/>
    <col min="11797" max="11797" width="23.625" style="1" customWidth="1"/>
    <col min="11798" max="11807" width="8" style="1"/>
    <col min="11808" max="11811" width="0" style="1" hidden="1" customWidth="1"/>
    <col min="11812" max="12035" width="8" style="1"/>
    <col min="12036" max="12036" width="15.625" style="1" customWidth="1"/>
    <col min="12037" max="12037" width="13.125" style="1" customWidth="1"/>
    <col min="12038" max="12038" width="28" style="1" bestFit="1" customWidth="1"/>
    <col min="12039" max="12039" width="25.375" style="1" customWidth="1"/>
    <col min="12040" max="12040" width="32.875" style="1" customWidth="1"/>
    <col min="12041" max="12041" width="0" style="1" hidden="1" customWidth="1"/>
    <col min="12042" max="12042" width="25.625" style="1" customWidth="1"/>
    <col min="12043" max="12043" width="30.625" style="1" bestFit="1" customWidth="1"/>
    <col min="12044" max="12044" width="17.625" style="1" bestFit="1" customWidth="1"/>
    <col min="12045" max="12045" width="12" style="1" bestFit="1" customWidth="1"/>
    <col min="12046" max="12046" width="28.125" style="1" bestFit="1" customWidth="1"/>
    <col min="12047" max="12047" width="26.75" style="1" bestFit="1" customWidth="1"/>
    <col min="12048" max="12048" width="32.875" style="1" customWidth="1"/>
    <col min="12049" max="12049" width="32.125" style="1" bestFit="1" customWidth="1"/>
    <col min="12050" max="12050" width="17.625" style="1" bestFit="1" customWidth="1"/>
    <col min="12051" max="12051" width="28.375" style="1" bestFit="1" customWidth="1"/>
    <col min="12052" max="12052" width="29.875" style="1" customWidth="1"/>
    <col min="12053" max="12053" width="23.625" style="1" customWidth="1"/>
    <col min="12054" max="12063" width="8" style="1"/>
    <col min="12064" max="12067" width="0" style="1" hidden="1" customWidth="1"/>
    <col min="12068" max="12291" width="8" style="1"/>
    <col min="12292" max="12292" width="15.625" style="1" customWidth="1"/>
    <col min="12293" max="12293" width="13.125" style="1" customWidth="1"/>
    <col min="12294" max="12294" width="28" style="1" bestFit="1" customWidth="1"/>
    <col min="12295" max="12295" width="25.375" style="1" customWidth="1"/>
    <col min="12296" max="12296" width="32.875" style="1" customWidth="1"/>
    <col min="12297" max="12297" width="0" style="1" hidden="1" customWidth="1"/>
    <col min="12298" max="12298" width="25.625" style="1" customWidth="1"/>
    <col min="12299" max="12299" width="30.625" style="1" bestFit="1" customWidth="1"/>
    <col min="12300" max="12300" width="17.625" style="1" bestFit="1" customWidth="1"/>
    <col min="12301" max="12301" width="12" style="1" bestFit="1" customWidth="1"/>
    <col min="12302" max="12302" width="28.125" style="1" bestFit="1" customWidth="1"/>
    <col min="12303" max="12303" width="26.75" style="1" bestFit="1" customWidth="1"/>
    <col min="12304" max="12304" width="32.875" style="1" customWidth="1"/>
    <col min="12305" max="12305" width="32.125" style="1" bestFit="1" customWidth="1"/>
    <col min="12306" max="12306" width="17.625" style="1" bestFit="1" customWidth="1"/>
    <col min="12307" max="12307" width="28.375" style="1" bestFit="1" customWidth="1"/>
    <col min="12308" max="12308" width="29.875" style="1" customWidth="1"/>
    <col min="12309" max="12309" width="23.625" style="1" customWidth="1"/>
    <col min="12310" max="12319" width="8" style="1"/>
    <col min="12320" max="12323" width="0" style="1" hidden="1" customWidth="1"/>
    <col min="12324" max="12547" width="8" style="1"/>
    <col min="12548" max="12548" width="15.625" style="1" customWidth="1"/>
    <col min="12549" max="12549" width="13.125" style="1" customWidth="1"/>
    <col min="12550" max="12550" width="28" style="1" bestFit="1" customWidth="1"/>
    <col min="12551" max="12551" width="25.375" style="1" customWidth="1"/>
    <col min="12552" max="12552" width="32.875" style="1" customWidth="1"/>
    <col min="12553" max="12553" width="0" style="1" hidden="1" customWidth="1"/>
    <col min="12554" max="12554" width="25.625" style="1" customWidth="1"/>
    <col min="12555" max="12555" width="30.625" style="1" bestFit="1" customWidth="1"/>
    <col min="12556" max="12556" width="17.625" style="1" bestFit="1" customWidth="1"/>
    <col min="12557" max="12557" width="12" style="1" bestFit="1" customWidth="1"/>
    <col min="12558" max="12558" width="28.125" style="1" bestFit="1" customWidth="1"/>
    <col min="12559" max="12559" width="26.75" style="1" bestFit="1" customWidth="1"/>
    <col min="12560" max="12560" width="32.875" style="1" customWidth="1"/>
    <col min="12561" max="12561" width="32.125" style="1" bestFit="1" customWidth="1"/>
    <col min="12562" max="12562" width="17.625" style="1" bestFit="1" customWidth="1"/>
    <col min="12563" max="12563" width="28.375" style="1" bestFit="1" customWidth="1"/>
    <col min="12564" max="12564" width="29.875" style="1" customWidth="1"/>
    <col min="12565" max="12565" width="23.625" style="1" customWidth="1"/>
    <col min="12566" max="12575" width="8" style="1"/>
    <col min="12576" max="12579" width="0" style="1" hidden="1" customWidth="1"/>
    <col min="12580" max="12803" width="8" style="1"/>
    <col min="12804" max="12804" width="15.625" style="1" customWidth="1"/>
    <col min="12805" max="12805" width="13.125" style="1" customWidth="1"/>
    <col min="12806" max="12806" width="28" style="1" bestFit="1" customWidth="1"/>
    <col min="12807" max="12807" width="25.375" style="1" customWidth="1"/>
    <col min="12808" max="12808" width="32.875" style="1" customWidth="1"/>
    <col min="12809" max="12809" width="0" style="1" hidden="1" customWidth="1"/>
    <col min="12810" max="12810" width="25.625" style="1" customWidth="1"/>
    <col min="12811" max="12811" width="30.625" style="1" bestFit="1" customWidth="1"/>
    <col min="12812" max="12812" width="17.625" style="1" bestFit="1" customWidth="1"/>
    <col min="12813" max="12813" width="12" style="1" bestFit="1" customWidth="1"/>
    <col min="12814" max="12814" width="28.125" style="1" bestFit="1" customWidth="1"/>
    <col min="12815" max="12815" width="26.75" style="1" bestFit="1" customWidth="1"/>
    <col min="12816" max="12816" width="32.875" style="1" customWidth="1"/>
    <col min="12817" max="12817" width="32.125" style="1" bestFit="1" customWidth="1"/>
    <col min="12818" max="12818" width="17.625" style="1" bestFit="1" customWidth="1"/>
    <col min="12819" max="12819" width="28.375" style="1" bestFit="1" customWidth="1"/>
    <col min="12820" max="12820" width="29.875" style="1" customWidth="1"/>
    <col min="12821" max="12821" width="23.625" style="1" customWidth="1"/>
    <col min="12822" max="12831" width="8" style="1"/>
    <col min="12832" max="12835" width="0" style="1" hidden="1" customWidth="1"/>
    <col min="12836" max="13059" width="8" style="1"/>
    <col min="13060" max="13060" width="15.625" style="1" customWidth="1"/>
    <col min="13061" max="13061" width="13.125" style="1" customWidth="1"/>
    <col min="13062" max="13062" width="28" style="1" bestFit="1" customWidth="1"/>
    <col min="13063" max="13063" width="25.375" style="1" customWidth="1"/>
    <col min="13064" max="13064" width="32.875" style="1" customWidth="1"/>
    <col min="13065" max="13065" width="0" style="1" hidden="1" customWidth="1"/>
    <col min="13066" max="13066" width="25.625" style="1" customWidth="1"/>
    <col min="13067" max="13067" width="30.625" style="1" bestFit="1" customWidth="1"/>
    <col min="13068" max="13068" width="17.625" style="1" bestFit="1" customWidth="1"/>
    <col min="13069" max="13069" width="12" style="1" bestFit="1" customWidth="1"/>
    <col min="13070" max="13070" width="28.125" style="1" bestFit="1" customWidth="1"/>
    <col min="13071" max="13071" width="26.75" style="1" bestFit="1" customWidth="1"/>
    <col min="13072" max="13072" width="32.875" style="1" customWidth="1"/>
    <col min="13073" max="13073" width="32.125" style="1" bestFit="1" customWidth="1"/>
    <col min="13074" max="13074" width="17.625" style="1" bestFit="1" customWidth="1"/>
    <col min="13075" max="13075" width="28.375" style="1" bestFit="1" customWidth="1"/>
    <col min="13076" max="13076" width="29.875" style="1" customWidth="1"/>
    <col min="13077" max="13077" width="23.625" style="1" customWidth="1"/>
    <col min="13078" max="13087" width="8" style="1"/>
    <col min="13088" max="13091" width="0" style="1" hidden="1" customWidth="1"/>
    <col min="13092" max="13315" width="8" style="1"/>
    <col min="13316" max="13316" width="15.625" style="1" customWidth="1"/>
    <col min="13317" max="13317" width="13.125" style="1" customWidth="1"/>
    <col min="13318" max="13318" width="28" style="1" bestFit="1" customWidth="1"/>
    <col min="13319" max="13319" width="25.375" style="1" customWidth="1"/>
    <col min="13320" max="13320" width="32.875" style="1" customWidth="1"/>
    <col min="13321" max="13321" width="0" style="1" hidden="1" customWidth="1"/>
    <col min="13322" max="13322" width="25.625" style="1" customWidth="1"/>
    <col min="13323" max="13323" width="30.625" style="1" bestFit="1" customWidth="1"/>
    <col min="13324" max="13324" width="17.625" style="1" bestFit="1" customWidth="1"/>
    <col min="13325" max="13325" width="12" style="1" bestFit="1" customWidth="1"/>
    <col min="13326" max="13326" width="28.125" style="1" bestFit="1" customWidth="1"/>
    <col min="13327" max="13327" width="26.75" style="1" bestFit="1" customWidth="1"/>
    <col min="13328" max="13328" width="32.875" style="1" customWidth="1"/>
    <col min="13329" max="13329" width="32.125" style="1" bestFit="1" customWidth="1"/>
    <col min="13330" max="13330" width="17.625" style="1" bestFit="1" customWidth="1"/>
    <col min="13331" max="13331" width="28.375" style="1" bestFit="1" customWidth="1"/>
    <col min="13332" max="13332" width="29.875" style="1" customWidth="1"/>
    <col min="13333" max="13333" width="23.625" style="1" customWidth="1"/>
    <col min="13334" max="13343" width="8" style="1"/>
    <col min="13344" max="13347" width="0" style="1" hidden="1" customWidth="1"/>
    <col min="13348" max="13571" width="8" style="1"/>
    <col min="13572" max="13572" width="15.625" style="1" customWidth="1"/>
    <col min="13573" max="13573" width="13.125" style="1" customWidth="1"/>
    <col min="13574" max="13574" width="28" style="1" bestFit="1" customWidth="1"/>
    <col min="13575" max="13575" width="25.375" style="1" customWidth="1"/>
    <col min="13576" max="13576" width="32.875" style="1" customWidth="1"/>
    <col min="13577" max="13577" width="0" style="1" hidden="1" customWidth="1"/>
    <col min="13578" max="13578" width="25.625" style="1" customWidth="1"/>
    <col min="13579" max="13579" width="30.625" style="1" bestFit="1" customWidth="1"/>
    <col min="13580" max="13580" width="17.625" style="1" bestFit="1" customWidth="1"/>
    <col min="13581" max="13581" width="12" style="1" bestFit="1" customWidth="1"/>
    <col min="13582" max="13582" width="28.125" style="1" bestFit="1" customWidth="1"/>
    <col min="13583" max="13583" width="26.75" style="1" bestFit="1" customWidth="1"/>
    <col min="13584" max="13584" width="32.875" style="1" customWidth="1"/>
    <col min="13585" max="13585" width="32.125" style="1" bestFit="1" customWidth="1"/>
    <col min="13586" max="13586" width="17.625" style="1" bestFit="1" customWidth="1"/>
    <col min="13587" max="13587" width="28.375" style="1" bestFit="1" customWidth="1"/>
    <col min="13588" max="13588" width="29.875" style="1" customWidth="1"/>
    <col min="13589" max="13589" width="23.625" style="1" customWidth="1"/>
    <col min="13590" max="13599" width="8" style="1"/>
    <col min="13600" max="13603" width="0" style="1" hidden="1" customWidth="1"/>
    <col min="13604" max="13827" width="8" style="1"/>
    <col min="13828" max="13828" width="15.625" style="1" customWidth="1"/>
    <col min="13829" max="13829" width="13.125" style="1" customWidth="1"/>
    <col min="13830" max="13830" width="28" style="1" bestFit="1" customWidth="1"/>
    <col min="13831" max="13831" width="25.375" style="1" customWidth="1"/>
    <col min="13832" max="13832" width="32.875" style="1" customWidth="1"/>
    <col min="13833" max="13833" width="0" style="1" hidden="1" customWidth="1"/>
    <col min="13834" max="13834" width="25.625" style="1" customWidth="1"/>
    <col min="13835" max="13835" width="30.625" style="1" bestFit="1" customWidth="1"/>
    <col min="13836" max="13836" width="17.625" style="1" bestFit="1" customWidth="1"/>
    <col min="13837" max="13837" width="12" style="1" bestFit="1" customWidth="1"/>
    <col min="13838" max="13838" width="28.125" style="1" bestFit="1" customWidth="1"/>
    <col min="13839" max="13839" width="26.75" style="1" bestFit="1" customWidth="1"/>
    <col min="13840" max="13840" width="32.875" style="1" customWidth="1"/>
    <col min="13841" max="13841" width="32.125" style="1" bestFit="1" customWidth="1"/>
    <col min="13842" max="13842" width="17.625" style="1" bestFit="1" customWidth="1"/>
    <col min="13843" max="13843" width="28.375" style="1" bestFit="1" customWidth="1"/>
    <col min="13844" max="13844" width="29.875" style="1" customWidth="1"/>
    <col min="13845" max="13845" width="23.625" style="1" customWidth="1"/>
    <col min="13846" max="13855" width="8" style="1"/>
    <col min="13856" max="13859" width="0" style="1" hidden="1" customWidth="1"/>
    <col min="13860" max="14083" width="8" style="1"/>
    <col min="14084" max="14084" width="15.625" style="1" customWidth="1"/>
    <col min="14085" max="14085" width="13.125" style="1" customWidth="1"/>
    <col min="14086" max="14086" width="28" style="1" bestFit="1" customWidth="1"/>
    <col min="14087" max="14087" width="25.375" style="1" customWidth="1"/>
    <col min="14088" max="14088" width="32.875" style="1" customWidth="1"/>
    <col min="14089" max="14089" width="0" style="1" hidden="1" customWidth="1"/>
    <col min="14090" max="14090" width="25.625" style="1" customWidth="1"/>
    <col min="14091" max="14091" width="30.625" style="1" bestFit="1" customWidth="1"/>
    <col min="14092" max="14092" width="17.625" style="1" bestFit="1" customWidth="1"/>
    <col min="14093" max="14093" width="12" style="1" bestFit="1" customWidth="1"/>
    <col min="14094" max="14094" width="28.125" style="1" bestFit="1" customWidth="1"/>
    <col min="14095" max="14095" width="26.75" style="1" bestFit="1" customWidth="1"/>
    <col min="14096" max="14096" width="32.875" style="1" customWidth="1"/>
    <col min="14097" max="14097" width="32.125" style="1" bestFit="1" customWidth="1"/>
    <col min="14098" max="14098" width="17.625" style="1" bestFit="1" customWidth="1"/>
    <col min="14099" max="14099" width="28.375" style="1" bestFit="1" customWidth="1"/>
    <col min="14100" max="14100" width="29.875" style="1" customWidth="1"/>
    <col min="14101" max="14101" width="23.625" style="1" customWidth="1"/>
    <col min="14102" max="14111" width="8" style="1"/>
    <col min="14112" max="14115" width="0" style="1" hidden="1" customWidth="1"/>
    <col min="14116" max="14339" width="8" style="1"/>
    <col min="14340" max="14340" width="15.625" style="1" customWidth="1"/>
    <col min="14341" max="14341" width="13.125" style="1" customWidth="1"/>
    <col min="14342" max="14342" width="28" style="1" bestFit="1" customWidth="1"/>
    <col min="14343" max="14343" width="25.375" style="1" customWidth="1"/>
    <col min="14344" max="14344" width="32.875" style="1" customWidth="1"/>
    <col min="14345" max="14345" width="0" style="1" hidden="1" customWidth="1"/>
    <col min="14346" max="14346" width="25.625" style="1" customWidth="1"/>
    <col min="14347" max="14347" width="30.625" style="1" bestFit="1" customWidth="1"/>
    <col min="14348" max="14348" width="17.625" style="1" bestFit="1" customWidth="1"/>
    <col min="14349" max="14349" width="12" style="1" bestFit="1" customWidth="1"/>
    <col min="14350" max="14350" width="28.125" style="1" bestFit="1" customWidth="1"/>
    <col min="14351" max="14351" width="26.75" style="1" bestFit="1" customWidth="1"/>
    <col min="14352" max="14352" width="32.875" style="1" customWidth="1"/>
    <col min="14353" max="14353" width="32.125" style="1" bestFit="1" customWidth="1"/>
    <col min="14354" max="14354" width="17.625" style="1" bestFit="1" customWidth="1"/>
    <col min="14355" max="14355" width="28.375" style="1" bestFit="1" customWidth="1"/>
    <col min="14356" max="14356" width="29.875" style="1" customWidth="1"/>
    <col min="14357" max="14357" width="23.625" style="1" customWidth="1"/>
    <col min="14358" max="14367" width="8" style="1"/>
    <col min="14368" max="14371" width="0" style="1" hidden="1" customWidth="1"/>
    <col min="14372" max="14595" width="8" style="1"/>
    <col min="14596" max="14596" width="15.625" style="1" customWidth="1"/>
    <col min="14597" max="14597" width="13.125" style="1" customWidth="1"/>
    <col min="14598" max="14598" width="28" style="1" bestFit="1" customWidth="1"/>
    <col min="14599" max="14599" width="25.375" style="1" customWidth="1"/>
    <col min="14600" max="14600" width="32.875" style="1" customWidth="1"/>
    <col min="14601" max="14601" width="0" style="1" hidden="1" customWidth="1"/>
    <col min="14602" max="14602" width="25.625" style="1" customWidth="1"/>
    <col min="14603" max="14603" width="30.625" style="1" bestFit="1" customWidth="1"/>
    <col min="14604" max="14604" width="17.625" style="1" bestFit="1" customWidth="1"/>
    <col min="14605" max="14605" width="12" style="1" bestFit="1" customWidth="1"/>
    <col min="14606" max="14606" width="28.125" style="1" bestFit="1" customWidth="1"/>
    <col min="14607" max="14607" width="26.75" style="1" bestFit="1" customWidth="1"/>
    <col min="14608" max="14608" width="32.875" style="1" customWidth="1"/>
    <col min="14609" max="14609" width="32.125" style="1" bestFit="1" customWidth="1"/>
    <col min="14610" max="14610" width="17.625" style="1" bestFit="1" customWidth="1"/>
    <col min="14611" max="14611" width="28.375" style="1" bestFit="1" customWidth="1"/>
    <col min="14612" max="14612" width="29.875" style="1" customWidth="1"/>
    <col min="14613" max="14613" width="23.625" style="1" customWidth="1"/>
    <col min="14614" max="14623" width="8" style="1"/>
    <col min="14624" max="14627" width="0" style="1" hidden="1" customWidth="1"/>
    <col min="14628" max="14851" width="8" style="1"/>
    <col min="14852" max="14852" width="15.625" style="1" customWidth="1"/>
    <col min="14853" max="14853" width="13.125" style="1" customWidth="1"/>
    <col min="14854" max="14854" width="28" style="1" bestFit="1" customWidth="1"/>
    <col min="14855" max="14855" width="25.375" style="1" customWidth="1"/>
    <col min="14856" max="14856" width="32.875" style="1" customWidth="1"/>
    <col min="14857" max="14857" width="0" style="1" hidden="1" customWidth="1"/>
    <col min="14858" max="14858" width="25.625" style="1" customWidth="1"/>
    <col min="14859" max="14859" width="30.625" style="1" bestFit="1" customWidth="1"/>
    <col min="14860" max="14860" width="17.625" style="1" bestFit="1" customWidth="1"/>
    <col min="14861" max="14861" width="12" style="1" bestFit="1" customWidth="1"/>
    <col min="14862" max="14862" width="28.125" style="1" bestFit="1" customWidth="1"/>
    <col min="14863" max="14863" width="26.75" style="1" bestFit="1" customWidth="1"/>
    <col min="14864" max="14864" width="32.875" style="1" customWidth="1"/>
    <col min="14865" max="14865" width="32.125" style="1" bestFit="1" customWidth="1"/>
    <col min="14866" max="14866" width="17.625" style="1" bestFit="1" customWidth="1"/>
    <col min="14867" max="14867" width="28.375" style="1" bestFit="1" customWidth="1"/>
    <col min="14868" max="14868" width="29.875" style="1" customWidth="1"/>
    <col min="14869" max="14869" width="23.625" style="1" customWidth="1"/>
    <col min="14870" max="14879" width="8" style="1"/>
    <col min="14880" max="14883" width="0" style="1" hidden="1" customWidth="1"/>
    <col min="14884" max="15107" width="8" style="1"/>
    <col min="15108" max="15108" width="15.625" style="1" customWidth="1"/>
    <col min="15109" max="15109" width="13.125" style="1" customWidth="1"/>
    <col min="15110" max="15110" width="28" style="1" bestFit="1" customWidth="1"/>
    <col min="15111" max="15111" width="25.375" style="1" customWidth="1"/>
    <col min="15112" max="15112" width="32.875" style="1" customWidth="1"/>
    <col min="15113" max="15113" width="0" style="1" hidden="1" customWidth="1"/>
    <col min="15114" max="15114" width="25.625" style="1" customWidth="1"/>
    <col min="15115" max="15115" width="30.625" style="1" bestFit="1" customWidth="1"/>
    <col min="15116" max="15116" width="17.625" style="1" bestFit="1" customWidth="1"/>
    <col min="15117" max="15117" width="12" style="1" bestFit="1" customWidth="1"/>
    <col min="15118" max="15118" width="28.125" style="1" bestFit="1" customWidth="1"/>
    <col min="15119" max="15119" width="26.75" style="1" bestFit="1" customWidth="1"/>
    <col min="15120" max="15120" width="32.875" style="1" customWidth="1"/>
    <col min="15121" max="15121" width="32.125" style="1" bestFit="1" customWidth="1"/>
    <col min="15122" max="15122" width="17.625" style="1" bestFit="1" customWidth="1"/>
    <col min="15123" max="15123" width="28.375" style="1" bestFit="1" customWidth="1"/>
    <col min="15124" max="15124" width="29.875" style="1" customWidth="1"/>
    <col min="15125" max="15125" width="23.625" style="1" customWidth="1"/>
    <col min="15126" max="15135" width="8" style="1"/>
    <col min="15136" max="15139" width="0" style="1" hidden="1" customWidth="1"/>
    <col min="15140" max="15363" width="8" style="1"/>
    <col min="15364" max="15364" width="15.625" style="1" customWidth="1"/>
    <col min="15365" max="15365" width="13.125" style="1" customWidth="1"/>
    <col min="15366" max="15366" width="28" style="1" bestFit="1" customWidth="1"/>
    <col min="15367" max="15367" width="25.375" style="1" customWidth="1"/>
    <col min="15368" max="15368" width="32.875" style="1" customWidth="1"/>
    <col min="15369" max="15369" width="0" style="1" hidden="1" customWidth="1"/>
    <col min="15370" max="15370" width="25.625" style="1" customWidth="1"/>
    <col min="15371" max="15371" width="30.625" style="1" bestFit="1" customWidth="1"/>
    <col min="15372" max="15372" width="17.625" style="1" bestFit="1" customWidth="1"/>
    <col min="15373" max="15373" width="12" style="1" bestFit="1" customWidth="1"/>
    <col min="15374" max="15374" width="28.125" style="1" bestFit="1" customWidth="1"/>
    <col min="15375" max="15375" width="26.75" style="1" bestFit="1" customWidth="1"/>
    <col min="15376" max="15376" width="32.875" style="1" customWidth="1"/>
    <col min="15377" max="15377" width="32.125" style="1" bestFit="1" customWidth="1"/>
    <col min="15378" max="15378" width="17.625" style="1" bestFit="1" customWidth="1"/>
    <col min="15379" max="15379" width="28.375" style="1" bestFit="1" customWidth="1"/>
    <col min="15380" max="15380" width="29.875" style="1" customWidth="1"/>
    <col min="15381" max="15381" width="23.625" style="1" customWidth="1"/>
    <col min="15382" max="15391" width="8" style="1"/>
    <col min="15392" max="15395" width="0" style="1" hidden="1" customWidth="1"/>
    <col min="15396" max="15619" width="8" style="1"/>
    <col min="15620" max="15620" width="15.625" style="1" customWidth="1"/>
    <col min="15621" max="15621" width="13.125" style="1" customWidth="1"/>
    <col min="15622" max="15622" width="28" style="1" bestFit="1" customWidth="1"/>
    <col min="15623" max="15623" width="25.375" style="1" customWidth="1"/>
    <col min="15624" max="15624" width="32.875" style="1" customWidth="1"/>
    <col min="15625" max="15625" width="0" style="1" hidden="1" customWidth="1"/>
    <col min="15626" max="15626" width="25.625" style="1" customWidth="1"/>
    <col min="15627" max="15627" width="30.625" style="1" bestFit="1" customWidth="1"/>
    <col min="15628" max="15628" width="17.625" style="1" bestFit="1" customWidth="1"/>
    <col min="15629" max="15629" width="12" style="1" bestFit="1" customWidth="1"/>
    <col min="15630" max="15630" width="28.125" style="1" bestFit="1" customWidth="1"/>
    <col min="15631" max="15631" width="26.75" style="1" bestFit="1" customWidth="1"/>
    <col min="15632" max="15632" width="32.875" style="1" customWidth="1"/>
    <col min="15633" max="15633" width="32.125" style="1" bestFit="1" customWidth="1"/>
    <col min="15634" max="15634" width="17.625" style="1" bestFit="1" customWidth="1"/>
    <col min="15635" max="15635" width="28.375" style="1" bestFit="1" customWidth="1"/>
    <col min="15636" max="15636" width="29.875" style="1" customWidth="1"/>
    <col min="15637" max="15637" width="23.625" style="1" customWidth="1"/>
    <col min="15638" max="15647" width="8" style="1"/>
    <col min="15648" max="15651" width="0" style="1" hidden="1" customWidth="1"/>
    <col min="15652" max="15875" width="8" style="1"/>
    <col min="15876" max="15876" width="15.625" style="1" customWidth="1"/>
    <col min="15877" max="15877" width="13.125" style="1" customWidth="1"/>
    <col min="15878" max="15878" width="28" style="1" bestFit="1" customWidth="1"/>
    <col min="15879" max="15879" width="25.375" style="1" customWidth="1"/>
    <col min="15880" max="15880" width="32.875" style="1" customWidth="1"/>
    <col min="15881" max="15881" width="0" style="1" hidden="1" customWidth="1"/>
    <col min="15882" max="15882" width="25.625" style="1" customWidth="1"/>
    <col min="15883" max="15883" width="30.625" style="1" bestFit="1" customWidth="1"/>
    <col min="15884" max="15884" width="17.625" style="1" bestFit="1" customWidth="1"/>
    <col min="15885" max="15885" width="12" style="1" bestFit="1" customWidth="1"/>
    <col min="15886" max="15886" width="28.125" style="1" bestFit="1" customWidth="1"/>
    <col min="15887" max="15887" width="26.75" style="1" bestFit="1" customWidth="1"/>
    <col min="15888" max="15888" width="32.875" style="1" customWidth="1"/>
    <col min="15889" max="15889" width="32.125" style="1" bestFit="1" customWidth="1"/>
    <col min="15890" max="15890" width="17.625" style="1" bestFit="1" customWidth="1"/>
    <col min="15891" max="15891" width="28.375" style="1" bestFit="1" customWidth="1"/>
    <col min="15892" max="15892" width="29.875" style="1" customWidth="1"/>
    <col min="15893" max="15893" width="23.625" style="1" customWidth="1"/>
    <col min="15894" max="15903" width="8" style="1"/>
    <col min="15904" max="15907" width="0" style="1" hidden="1" customWidth="1"/>
    <col min="15908" max="16131" width="8" style="1"/>
    <col min="16132" max="16132" width="15.625" style="1" customWidth="1"/>
    <col min="16133" max="16133" width="13.125" style="1" customWidth="1"/>
    <col min="16134" max="16134" width="28" style="1" bestFit="1" customWidth="1"/>
    <col min="16135" max="16135" width="25.375" style="1" customWidth="1"/>
    <col min="16136" max="16136" width="32.875" style="1" customWidth="1"/>
    <col min="16137" max="16137" width="0" style="1" hidden="1" customWidth="1"/>
    <col min="16138" max="16138" width="25.625" style="1" customWidth="1"/>
    <col min="16139" max="16139" width="30.625" style="1" bestFit="1" customWidth="1"/>
    <col min="16140" max="16140" width="17.625" style="1" bestFit="1" customWidth="1"/>
    <col min="16141" max="16141" width="12" style="1" bestFit="1" customWidth="1"/>
    <col min="16142" max="16142" width="28.125" style="1" bestFit="1" customWidth="1"/>
    <col min="16143" max="16143" width="26.75" style="1" bestFit="1" customWidth="1"/>
    <col min="16144" max="16144" width="32.875" style="1" customWidth="1"/>
    <col min="16145" max="16145" width="32.125" style="1" bestFit="1" customWidth="1"/>
    <col min="16146" max="16146" width="17.625" style="1" bestFit="1" customWidth="1"/>
    <col min="16147" max="16147" width="28.375" style="1" bestFit="1" customWidth="1"/>
    <col min="16148" max="16148" width="29.875" style="1" customWidth="1"/>
    <col min="16149" max="16149" width="23.625" style="1" customWidth="1"/>
    <col min="16150" max="16159" width="8" style="1"/>
    <col min="16160" max="16163" width="0" style="1" hidden="1" customWidth="1"/>
    <col min="16164" max="16384" width="8" style="1"/>
  </cols>
  <sheetData>
    <row r="1" spans="1:34" ht="30" customHeight="1" x14ac:dyDescent="0.15">
      <c r="A1" s="33" t="s">
        <v>134</v>
      </c>
      <c r="D1" s="34"/>
      <c r="M1" s="35"/>
      <c r="N1" s="35"/>
      <c r="O1" s="35"/>
      <c r="P1" s="35"/>
      <c r="Q1" s="35"/>
      <c r="R1" s="35"/>
      <c r="S1" s="35"/>
    </row>
    <row r="2" spans="1:34" ht="44.25" customHeight="1" thickBot="1" x14ac:dyDescent="0.2">
      <c r="A2" s="360" t="s">
        <v>135</v>
      </c>
      <c r="B2" s="360"/>
      <c r="C2" s="360"/>
      <c r="D2" s="360"/>
      <c r="E2" s="360"/>
      <c r="F2" s="360"/>
      <c r="G2" s="360"/>
      <c r="H2" s="360"/>
      <c r="I2" s="360"/>
      <c r="J2" s="360"/>
      <c r="K2" s="360"/>
      <c r="L2" s="360"/>
      <c r="M2" s="360"/>
      <c r="N2" s="360"/>
      <c r="O2" s="360"/>
      <c r="P2" s="360"/>
      <c r="Q2" s="360"/>
      <c r="R2" s="360"/>
      <c r="S2" s="360"/>
      <c r="T2" s="360"/>
      <c r="U2" s="85"/>
    </row>
    <row r="3" spans="1:34" ht="35.1" customHeight="1" thickBot="1" x14ac:dyDescent="0.25">
      <c r="B3" s="128"/>
      <c r="G3" s="357" t="s">
        <v>201</v>
      </c>
      <c r="H3" s="358"/>
      <c r="I3" s="358"/>
      <c r="J3" s="358"/>
      <c r="K3" s="359"/>
      <c r="L3" s="363" t="s">
        <v>136</v>
      </c>
      <c r="M3" s="364"/>
      <c r="N3" s="364"/>
      <c r="O3" s="364"/>
      <c r="P3" s="364"/>
      <c r="Q3" s="364"/>
      <c r="R3" s="364"/>
      <c r="S3" s="364"/>
      <c r="T3" s="365"/>
      <c r="U3" s="157" t="s">
        <v>137</v>
      </c>
      <c r="W3" s="41" t="s">
        <v>4</v>
      </c>
    </row>
    <row r="4" spans="1:34" ht="108" customHeight="1" thickBot="1" x14ac:dyDescent="0.2">
      <c r="A4" s="366" t="s">
        <v>6</v>
      </c>
      <c r="B4" s="367"/>
      <c r="C4" s="130" t="s">
        <v>7</v>
      </c>
      <c r="D4" s="131" t="s">
        <v>8</v>
      </c>
      <c r="E4" s="145" t="s">
        <v>9</v>
      </c>
      <c r="F4" s="132" t="s">
        <v>10</v>
      </c>
      <c r="G4" s="239" t="s">
        <v>202</v>
      </c>
      <c r="H4" s="131" t="s">
        <v>203</v>
      </c>
      <c r="I4" s="131" t="s">
        <v>204</v>
      </c>
      <c r="J4" s="131" t="s">
        <v>205</v>
      </c>
      <c r="K4" s="240" t="s">
        <v>206</v>
      </c>
      <c r="L4" s="146" t="s">
        <v>138</v>
      </c>
      <c r="M4" s="147" t="s">
        <v>12</v>
      </c>
      <c r="N4" s="148" t="s">
        <v>13</v>
      </c>
      <c r="O4" s="147" t="s">
        <v>14</v>
      </c>
      <c r="P4" s="147" t="s">
        <v>207</v>
      </c>
      <c r="Q4" s="156" t="s">
        <v>139</v>
      </c>
      <c r="R4" s="147" t="s">
        <v>140</v>
      </c>
      <c r="S4" s="148" t="s">
        <v>141</v>
      </c>
      <c r="T4" s="150" t="s">
        <v>142</v>
      </c>
      <c r="U4" s="149" t="s">
        <v>143</v>
      </c>
      <c r="V4" s="151" t="s">
        <v>144</v>
      </c>
      <c r="W4" s="133" t="s">
        <v>145</v>
      </c>
      <c r="AG4"/>
      <c r="AH4"/>
    </row>
    <row r="5" spans="1:34" ht="45" customHeight="1" x14ac:dyDescent="0.15">
      <c r="A5" s="347">
        <v>1</v>
      </c>
      <c r="B5" s="348"/>
      <c r="C5" s="129"/>
      <c r="D5" s="53"/>
      <c r="E5" s="134"/>
      <c r="F5" s="144" t="str">
        <f>D5&amp;E5</f>
        <v/>
      </c>
      <c r="G5" s="238"/>
      <c r="H5" s="238"/>
      <c r="I5" s="238"/>
      <c r="J5" s="238"/>
      <c r="K5" s="238"/>
      <c r="L5" s="139"/>
      <c r="M5" s="53"/>
      <c r="N5" s="56"/>
      <c r="O5" s="57"/>
      <c r="P5" s="57"/>
      <c r="Q5" s="57"/>
      <c r="R5" s="219" t="str">
        <f>IFERROR((N5+P5/O5),"")</f>
        <v/>
      </c>
      <c r="S5" s="220" t="str">
        <f>IFERROR(O5*R5+Q5,"")</f>
        <v/>
      </c>
      <c r="T5" s="221">
        <f>SUMIF($F5:$F29,F5,$S5:$S29)</f>
        <v>0</v>
      </c>
      <c r="U5" s="225"/>
      <c r="V5" s="154">
        <f>SUM(T5,U5)</f>
        <v>0</v>
      </c>
      <c r="W5" s="160">
        <f>IF(V5&gt;10000000,10000000,V5)</f>
        <v>0</v>
      </c>
      <c r="Z5" s="105">
        <f t="shared" ref="Z5:Z29" si="0">IF(M5="見守り・コミュニケーション",1,2)</f>
        <v>2</v>
      </c>
      <c r="AA5" s="105">
        <f t="shared" ref="AA5:AA29" si="1">IF(ISNUMBER(Q5),1,2)</f>
        <v>2</v>
      </c>
      <c r="AB5" s="105" t="str">
        <f>IF(AND(Z5=2,AA5=1),"エラー","")</f>
        <v/>
      </c>
      <c r="AG5"/>
      <c r="AH5" s="60"/>
    </row>
    <row r="6" spans="1:34" ht="45" customHeight="1" x14ac:dyDescent="0.15">
      <c r="A6" s="347">
        <v>2</v>
      </c>
      <c r="B6" s="348"/>
      <c r="C6" s="52"/>
      <c r="D6" s="53"/>
      <c r="E6" s="134"/>
      <c r="F6" s="144" t="str">
        <f t="shared" ref="F6:F7" si="2">D6&amp;E6</f>
        <v/>
      </c>
      <c r="G6" s="234"/>
      <c r="H6" s="234"/>
      <c r="I6" s="234"/>
      <c r="J6" s="234"/>
      <c r="K6" s="234"/>
      <c r="L6" s="140"/>
      <c r="M6" s="53"/>
      <c r="N6" s="56"/>
      <c r="O6" s="57"/>
      <c r="P6" s="57"/>
      <c r="Q6" s="57"/>
      <c r="R6" s="219" t="str">
        <f t="shared" ref="R6:R29" si="3">IFERROR((N6+P6/O6),"")</f>
        <v/>
      </c>
      <c r="S6" s="220" t="str">
        <f t="shared" ref="S6:S29" si="4">IFERROR(O6*R6+Q6,"")</f>
        <v/>
      </c>
      <c r="T6" s="221" t="str">
        <f>IF($F$6=$F$5,"",SUMIF($F$5:$F$29,F6,$S$5:$S$28))</f>
        <v/>
      </c>
      <c r="U6" s="226"/>
      <c r="V6" s="152">
        <f t="shared" ref="V6:V29" si="5">SUM(T6,U6)</f>
        <v>0</v>
      </c>
      <c r="W6" s="161">
        <f t="shared" ref="W6:W29" si="6">IF(V6&gt;10000000,10000000,V6)</f>
        <v>0</v>
      </c>
      <c r="Z6" s="105">
        <f t="shared" si="0"/>
        <v>2</v>
      </c>
      <c r="AA6" s="105">
        <f t="shared" si="1"/>
        <v>2</v>
      </c>
      <c r="AB6" s="105" t="str">
        <f t="shared" ref="AB6:AB29" si="7">IF(AND(Z6=2,AA6=1),"エラー","")</f>
        <v/>
      </c>
      <c r="AG6"/>
      <c r="AH6" s="60"/>
    </row>
    <row r="7" spans="1:34" ht="45" customHeight="1" x14ac:dyDescent="0.15">
      <c r="A7" s="347">
        <v>3</v>
      </c>
      <c r="B7" s="348"/>
      <c r="C7" s="52"/>
      <c r="D7" s="53"/>
      <c r="E7" s="134"/>
      <c r="F7" s="144" t="str">
        <f t="shared" si="2"/>
        <v/>
      </c>
      <c r="G7" s="234"/>
      <c r="H7" s="234"/>
      <c r="I7" s="234"/>
      <c r="J7" s="234"/>
      <c r="K7" s="234"/>
      <c r="L7" s="139"/>
      <c r="M7" s="53"/>
      <c r="N7" s="56"/>
      <c r="O7" s="57"/>
      <c r="P7" s="57"/>
      <c r="Q7" s="57"/>
      <c r="R7" s="219" t="str">
        <f t="shared" si="3"/>
        <v/>
      </c>
      <c r="S7" s="220" t="str">
        <f t="shared" si="4"/>
        <v/>
      </c>
      <c r="T7" s="221" t="str">
        <f>IF(OR(F7=$F$5,F7=$F$6),"",SUMIF($F$5:$F$29,F7,$S$5:$S$29))</f>
        <v/>
      </c>
      <c r="U7" s="226"/>
      <c r="V7" s="152">
        <f t="shared" si="5"/>
        <v>0</v>
      </c>
      <c r="W7" s="161">
        <f t="shared" si="6"/>
        <v>0</v>
      </c>
      <c r="Z7" s="105">
        <f t="shared" si="0"/>
        <v>2</v>
      </c>
      <c r="AA7" s="105">
        <f t="shared" si="1"/>
        <v>2</v>
      </c>
      <c r="AB7" s="105" t="str">
        <f t="shared" si="7"/>
        <v/>
      </c>
      <c r="AG7"/>
      <c r="AH7" s="60"/>
    </row>
    <row r="8" spans="1:34" ht="45" customHeight="1" x14ac:dyDescent="0.15">
      <c r="A8" s="347">
        <v>4</v>
      </c>
      <c r="B8" s="348"/>
      <c r="C8" s="52"/>
      <c r="D8" s="53"/>
      <c r="E8" s="134"/>
      <c r="F8" s="137" t="str">
        <f t="shared" ref="F8:F29" si="8">D8&amp;E8</f>
        <v/>
      </c>
      <c r="G8" s="234"/>
      <c r="H8" s="234"/>
      <c r="I8" s="234"/>
      <c r="J8" s="234"/>
      <c r="K8" s="234"/>
      <c r="L8" s="140"/>
      <c r="M8" s="53"/>
      <c r="N8" s="56"/>
      <c r="O8" s="57"/>
      <c r="P8" s="57"/>
      <c r="Q8" s="57"/>
      <c r="R8" s="219" t="str">
        <f t="shared" si="3"/>
        <v/>
      </c>
      <c r="S8" s="220" t="str">
        <f t="shared" si="4"/>
        <v/>
      </c>
      <c r="T8" s="221" t="str">
        <f>IF(OR(F8=$F$5,F8=$F$6,F8=$F$7),"",SUMIF($F$5:$F$29,F8,$S$5:$S$29))</f>
        <v/>
      </c>
      <c r="U8" s="226"/>
      <c r="V8" s="152">
        <f>SUM(T8,U8)</f>
        <v>0</v>
      </c>
      <c r="W8" s="161">
        <f>IF(V8&gt;10000000,10000000,V8)</f>
        <v>0</v>
      </c>
      <c r="Z8" s="105">
        <f t="shared" si="0"/>
        <v>2</v>
      </c>
      <c r="AA8" s="105">
        <f t="shared" si="1"/>
        <v>2</v>
      </c>
      <c r="AB8" s="105" t="str">
        <f t="shared" si="7"/>
        <v/>
      </c>
      <c r="AG8"/>
      <c r="AH8" s="60"/>
    </row>
    <row r="9" spans="1:34" ht="45" customHeight="1" x14ac:dyDescent="0.15">
      <c r="A9" s="347">
        <v>5</v>
      </c>
      <c r="B9" s="348"/>
      <c r="C9" s="52"/>
      <c r="D9" s="53"/>
      <c r="E9" s="134"/>
      <c r="F9" s="137" t="str">
        <f t="shared" si="8"/>
        <v/>
      </c>
      <c r="G9" s="234"/>
      <c r="H9" s="234"/>
      <c r="I9" s="234"/>
      <c r="J9" s="234"/>
      <c r="K9" s="234"/>
      <c r="L9" s="139"/>
      <c r="M9" s="53"/>
      <c r="N9" s="56"/>
      <c r="O9" s="57"/>
      <c r="P9" s="57"/>
      <c r="Q9" s="57"/>
      <c r="R9" s="219" t="str">
        <f t="shared" si="3"/>
        <v/>
      </c>
      <c r="S9" s="220" t="str">
        <f t="shared" si="4"/>
        <v/>
      </c>
      <c r="T9" s="221" t="str">
        <f>IF(OR(F9=$F$5,F9=$F$6,F9=$F$7,F9=$F$8),"",SUMIF($F$5:$F$29,F9,$S$5:$S$29))</f>
        <v/>
      </c>
      <c r="U9" s="226"/>
      <c r="V9" s="152">
        <f t="shared" si="5"/>
        <v>0</v>
      </c>
      <c r="W9" s="161">
        <f t="shared" si="6"/>
        <v>0</v>
      </c>
      <c r="Z9" s="105">
        <f t="shared" si="0"/>
        <v>2</v>
      </c>
      <c r="AA9" s="105">
        <f t="shared" si="1"/>
        <v>2</v>
      </c>
      <c r="AB9" s="105" t="str">
        <f t="shared" si="7"/>
        <v/>
      </c>
      <c r="AG9"/>
      <c r="AH9" s="60"/>
    </row>
    <row r="10" spans="1:34" ht="45" customHeight="1" x14ac:dyDescent="0.15">
      <c r="A10" s="347">
        <v>6</v>
      </c>
      <c r="B10" s="348"/>
      <c r="C10" s="52"/>
      <c r="D10" s="53"/>
      <c r="E10" s="134"/>
      <c r="F10" s="137" t="str">
        <f t="shared" si="8"/>
        <v/>
      </c>
      <c r="G10" s="234"/>
      <c r="H10" s="234"/>
      <c r="I10" s="234"/>
      <c r="J10" s="234"/>
      <c r="K10" s="234"/>
      <c r="L10" s="140"/>
      <c r="M10" s="53"/>
      <c r="N10" s="56"/>
      <c r="O10" s="57"/>
      <c r="P10" s="57"/>
      <c r="Q10" s="57"/>
      <c r="R10" s="219" t="str">
        <f t="shared" si="3"/>
        <v/>
      </c>
      <c r="S10" s="220" t="str">
        <f t="shared" si="4"/>
        <v/>
      </c>
      <c r="T10" s="221" t="str">
        <f>IF(OR(F10=$F$5,F10=$F$6,F10=$F$7,F10=$F$8,F10=$F$9),"",SUMIF($F$5:$F$29,F10,$S$5:$S$29))</f>
        <v/>
      </c>
      <c r="U10" s="226"/>
      <c r="V10" s="152">
        <f t="shared" si="5"/>
        <v>0</v>
      </c>
      <c r="W10" s="161">
        <f t="shared" si="6"/>
        <v>0</v>
      </c>
      <c r="Z10" s="105">
        <f t="shared" si="0"/>
        <v>2</v>
      </c>
      <c r="AA10" s="105">
        <f t="shared" si="1"/>
        <v>2</v>
      </c>
      <c r="AB10" s="105" t="str">
        <f t="shared" si="7"/>
        <v/>
      </c>
      <c r="AH10" s="60"/>
    </row>
    <row r="11" spans="1:34" ht="45" customHeight="1" x14ac:dyDescent="0.15">
      <c r="A11" s="347">
        <v>7</v>
      </c>
      <c r="B11" s="348"/>
      <c r="C11" s="52"/>
      <c r="D11" s="53"/>
      <c r="E11" s="134"/>
      <c r="F11" s="137" t="str">
        <f t="shared" si="8"/>
        <v/>
      </c>
      <c r="G11" s="234"/>
      <c r="H11" s="234"/>
      <c r="I11" s="234"/>
      <c r="J11" s="234"/>
      <c r="K11" s="234"/>
      <c r="L11" s="139"/>
      <c r="M11" s="53"/>
      <c r="N11" s="56"/>
      <c r="O11" s="57"/>
      <c r="P11" s="57"/>
      <c r="Q11" s="57"/>
      <c r="R11" s="219" t="str">
        <f t="shared" si="3"/>
        <v/>
      </c>
      <c r="S11" s="220" t="str">
        <f t="shared" si="4"/>
        <v/>
      </c>
      <c r="T11" s="221" t="str">
        <f>IF(OR(F11=$F$5,F11=$F$6,F11=$F$7,F11=$F$8,F11=$F$9,F11=$F$10),"",SUMIF($F$5:$F$29,F11,$S$5:$S$29))</f>
        <v/>
      </c>
      <c r="U11" s="226"/>
      <c r="V11" s="152">
        <f t="shared" si="5"/>
        <v>0</v>
      </c>
      <c r="W11" s="161">
        <f t="shared" si="6"/>
        <v>0</v>
      </c>
      <c r="Z11" s="105">
        <f t="shared" si="0"/>
        <v>2</v>
      </c>
      <c r="AA11" s="105">
        <f t="shared" si="1"/>
        <v>2</v>
      </c>
      <c r="AB11" s="105" t="str">
        <f t="shared" si="7"/>
        <v/>
      </c>
      <c r="AH11" s="60"/>
    </row>
    <row r="12" spans="1:34" ht="45" customHeight="1" x14ac:dyDescent="0.15">
      <c r="A12" s="347">
        <v>8</v>
      </c>
      <c r="B12" s="348"/>
      <c r="C12" s="52"/>
      <c r="D12" s="53"/>
      <c r="E12" s="134"/>
      <c r="F12" s="137" t="str">
        <f t="shared" si="8"/>
        <v/>
      </c>
      <c r="G12" s="234"/>
      <c r="H12" s="234"/>
      <c r="I12" s="234"/>
      <c r="J12" s="234"/>
      <c r="K12" s="234"/>
      <c r="L12" s="140"/>
      <c r="M12" s="53"/>
      <c r="N12" s="56"/>
      <c r="O12" s="57"/>
      <c r="P12" s="57"/>
      <c r="Q12" s="57"/>
      <c r="R12" s="219" t="str">
        <f t="shared" si="3"/>
        <v/>
      </c>
      <c r="S12" s="220" t="str">
        <f t="shared" si="4"/>
        <v/>
      </c>
      <c r="T12" s="221" t="str">
        <f>IF(OR(F12=$F$5,F12=$F$6,F12=$F$7,F12=$F$8,F12=$F$9,F12=$F$10,F12=$F$11),"",SUMIF($F$5:$F$29,F12,$S$5:$S$29))</f>
        <v/>
      </c>
      <c r="U12" s="226"/>
      <c r="V12" s="152">
        <f t="shared" si="5"/>
        <v>0</v>
      </c>
      <c r="W12" s="161">
        <f t="shared" si="6"/>
        <v>0</v>
      </c>
      <c r="Z12" s="105">
        <f t="shared" si="0"/>
        <v>2</v>
      </c>
      <c r="AA12" s="105">
        <f t="shared" si="1"/>
        <v>2</v>
      </c>
      <c r="AB12" s="105" t="str">
        <f t="shared" si="7"/>
        <v/>
      </c>
    </row>
    <row r="13" spans="1:34" ht="45" customHeight="1" x14ac:dyDescent="0.15">
      <c r="A13" s="347">
        <v>9</v>
      </c>
      <c r="B13" s="348"/>
      <c r="C13" s="52"/>
      <c r="D13" s="53"/>
      <c r="E13" s="134"/>
      <c r="F13" s="137" t="str">
        <f t="shared" si="8"/>
        <v/>
      </c>
      <c r="G13" s="234"/>
      <c r="H13" s="234"/>
      <c r="I13" s="234"/>
      <c r="J13" s="234"/>
      <c r="K13" s="234"/>
      <c r="L13" s="139"/>
      <c r="M13" s="53"/>
      <c r="N13" s="56"/>
      <c r="O13" s="57"/>
      <c r="P13" s="57"/>
      <c r="Q13" s="57"/>
      <c r="R13" s="219" t="str">
        <f t="shared" si="3"/>
        <v/>
      </c>
      <c r="S13" s="220" t="str">
        <f t="shared" si="4"/>
        <v/>
      </c>
      <c r="T13" s="221" t="str">
        <f>IF(OR(F13=$F$5,F13=$F$6,F13=$F$7,F13=$F$8,F13=$F$9,F13=$F$10,F13=$F$11,F13=$F$12),"",SUMIF($F$5:$F$29,F13,$S$5:$S$29))</f>
        <v/>
      </c>
      <c r="U13" s="226"/>
      <c r="V13" s="152">
        <f t="shared" si="5"/>
        <v>0</v>
      </c>
      <c r="W13" s="161">
        <f t="shared" si="6"/>
        <v>0</v>
      </c>
      <c r="Z13" s="105">
        <f t="shared" si="0"/>
        <v>2</v>
      </c>
      <c r="AA13" s="105">
        <f t="shared" si="1"/>
        <v>2</v>
      </c>
      <c r="AB13" s="105" t="str">
        <f t="shared" si="7"/>
        <v/>
      </c>
    </row>
    <row r="14" spans="1:34" ht="45" customHeight="1" x14ac:dyDescent="0.15">
      <c r="A14" s="347">
        <v>10</v>
      </c>
      <c r="B14" s="348"/>
      <c r="C14" s="52"/>
      <c r="D14" s="53"/>
      <c r="E14" s="134"/>
      <c r="F14" s="137" t="str">
        <f t="shared" si="8"/>
        <v/>
      </c>
      <c r="G14" s="234"/>
      <c r="H14" s="234"/>
      <c r="I14" s="234"/>
      <c r="J14" s="234"/>
      <c r="K14" s="234"/>
      <c r="L14" s="140"/>
      <c r="M14" s="53"/>
      <c r="N14" s="56"/>
      <c r="O14" s="57"/>
      <c r="P14" s="57"/>
      <c r="Q14" s="57"/>
      <c r="R14" s="219" t="str">
        <f t="shared" si="3"/>
        <v/>
      </c>
      <c r="S14" s="220" t="str">
        <f t="shared" si="4"/>
        <v/>
      </c>
      <c r="T14" s="221" t="str">
        <f>IF(OR(F14=$F$5,F14=$F$6,F14=$F$7,F14=$F$8,F14=$F$9,F14=$F$10,F14=$F$11,F14=$F$12,F14=$F$13),"",SUMIF($F$5:$F$29,F14,$S$5:$S$29))</f>
        <v/>
      </c>
      <c r="U14" s="226"/>
      <c r="V14" s="152">
        <f t="shared" si="5"/>
        <v>0</v>
      </c>
      <c r="W14" s="161">
        <f t="shared" si="6"/>
        <v>0</v>
      </c>
      <c r="Z14" s="105">
        <f t="shared" si="0"/>
        <v>2</v>
      </c>
      <c r="AA14" s="105">
        <f t="shared" si="1"/>
        <v>2</v>
      </c>
      <c r="AB14" s="105" t="str">
        <f t="shared" si="7"/>
        <v/>
      </c>
    </row>
    <row r="15" spans="1:34" ht="45" customHeight="1" x14ac:dyDescent="0.15">
      <c r="A15" s="347">
        <v>11</v>
      </c>
      <c r="B15" s="348"/>
      <c r="C15" s="52"/>
      <c r="D15" s="53"/>
      <c r="E15" s="134"/>
      <c r="F15" s="137" t="str">
        <f t="shared" si="8"/>
        <v/>
      </c>
      <c r="G15" s="234"/>
      <c r="H15" s="234"/>
      <c r="I15" s="234"/>
      <c r="J15" s="234"/>
      <c r="K15" s="234"/>
      <c r="L15" s="139"/>
      <c r="M15" s="53"/>
      <c r="N15" s="56"/>
      <c r="O15" s="57"/>
      <c r="P15" s="57"/>
      <c r="Q15" s="57"/>
      <c r="R15" s="219" t="str">
        <f t="shared" si="3"/>
        <v/>
      </c>
      <c r="S15" s="220" t="str">
        <f t="shared" si="4"/>
        <v/>
      </c>
      <c r="T15" s="221" t="str">
        <f>IF(OR(F15=$F$5,F15=$F$6,F15=$F$7,F15=$F$8,F15=$F$9,F15=$F$10,F15=$F$11,F15=$F$12,F15=$F$13,F15=$F$14),"",SUMIF($F$5:$F$29,F15,$S$5:$S$29))</f>
        <v/>
      </c>
      <c r="U15" s="226"/>
      <c r="V15" s="152">
        <f t="shared" si="5"/>
        <v>0</v>
      </c>
      <c r="W15" s="161">
        <f t="shared" si="6"/>
        <v>0</v>
      </c>
      <c r="Z15" s="105">
        <f t="shared" si="0"/>
        <v>2</v>
      </c>
      <c r="AA15" s="105">
        <f t="shared" si="1"/>
        <v>2</v>
      </c>
      <c r="AB15" s="105" t="str">
        <f t="shared" si="7"/>
        <v/>
      </c>
    </row>
    <row r="16" spans="1:34" ht="45" customHeight="1" x14ac:dyDescent="0.15">
      <c r="A16" s="347">
        <v>12</v>
      </c>
      <c r="B16" s="348"/>
      <c r="C16" s="52"/>
      <c r="D16" s="53"/>
      <c r="E16" s="134"/>
      <c r="F16" s="137" t="str">
        <f t="shared" si="8"/>
        <v/>
      </c>
      <c r="G16" s="234"/>
      <c r="H16" s="234"/>
      <c r="I16" s="234"/>
      <c r="J16" s="234"/>
      <c r="K16" s="234"/>
      <c r="L16" s="140"/>
      <c r="M16" s="53"/>
      <c r="N16" s="56"/>
      <c r="O16" s="57"/>
      <c r="P16" s="57"/>
      <c r="Q16" s="57"/>
      <c r="R16" s="219" t="str">
        <f t="shared" si="3"/>
        <v/>
      </c>
      <c r="S16" s="220" t="str">
        <f t="shared" si="4"/>
        <v/>
      </c>
      <c r="T16" s="221" t="str">
        <f>IF(OR(F16=$F$5,F16=$F$6,F16=$F$7,F16=$F$8,F16=$F$9,F16=$F$10,F16=$F$11,F16=$F$12,F16=$F$13,F16=$F$14,F16=$F$15),"",SUMIF($F$5:$F$29,F16,$S$5:$S$29))</f>
        <v/>
      </c>
      <c r="U16" s="226"/>
      <c r="V16" s="152">
        <f t="shared" si="5"/>
        <v>0</v>
      </c>
      <c r="W16" s="161">
        <f t="shared" si="6"/>
        <v>0</v>
      </c>
      <c r="Z16" s="105">
        <f t="shared" si="0"/>
        <v>2</v>
      </c>
      <c r="AA16" s="105">
        <f t="shared" si="1"/>
        <v>2</v>
      </c>
      <c r="AB16" s="105" t="str">
        <f t="shared" si="7"/>
        <v/>
      </c>
    </row>
    <row r="17" spans="1:28" ht="45" customHeight="1" x14ac:dyDescent="0.15">
      <c r="A17" s="347">
        <v>13</v>
      </c>
      <c r="B17" s="348"/>
      <c r="C17" s="52"/>
      <c r="D17" s="53"/>
      <c r="E17" s="134"/>
      <c r="F17" s="137" t="str">
        <f t="shared" si="8"/>
        <v/>
      </c>
      <c r="G17" s="234"/>
      <c r="H17" s="234"/>
      <c r="I17" s="234"/>
      <c r="J17" s="234"/>
      <c r="K17" s="234"/>
      <c r="L17" s="139"/>
      <c r="M17" s="53"/>
      <c r="N17" s="56"/>
      <c r="O17" s="57"/>
      <c r="P17" s="57"/>
      <c r="Q17" s="57"/>
      <c r="R17" s="219" t="str">
        <f t="shared" si="3"/>
        <v/>
      </c>
      <c r="S17" s="220" t="str">
        <f t="shared" si="4"/>
        <v/>
      </c>
      <c r="T17" s="221" t="str">
        <f>IF(OR(F17=$F$5,F17=$F$6,F17=$F$7,F17=$F$8,F17=$F$9,F17=$F$10,F17=$F$11,F17=$F$12,F17=$F$13,F17=$F$14,F17=$F$15,F17=$F$16),"",SUMIF($F$5:$F$29,F17,$S$5:$S$29))</f>
        <v/>
      </c>
      <c r="U17" s="226"/>
      <c r="V17" s="152">
        <f t="shared" si="5"/>
        <v>0</v>
      </c>
      <c r="W17" s="161">
        <f t="shared" si="6"/>
        <v>0</v>
      </c>
      <c r="Z17" s="105">
        <f t="shared" si="0"/>
        <v>2</v>
      </c>
      <c r="AA17" s="105">
        <f t="shared" si="1"/>
        <v>2</v>
      </c>
      <c r="AB17" s="105" t="str">
        <f t="shared" si="7"/>
        <v/>
      </c>
    </row>
    <row r="18" spans="1:28" ht="45" customHeight="1" x14ac:dyDescent="0.15">
      <c r="A18" s="347">
        <v>14</v>
      </c>
      <c r="B18" s="348"/>
      <c r="C18" s="52"/>
      <c r="D18" s="53"/>
      <c r="E18" s="134"/>
      <c r="F18" s="137" t="str">
        <f t="shared" si="8"/>
        <v/>
      </c>
      <c r="G18" s="234"/>
      <c r="H18" s="234"/>
      <c r="I18" s="234"/>
      <c r="J18" s="234"/>
      <c r="K18" s="234"/>
      <c r="L18" s="139"/>
      <c r="M18" s="53"/>
      <c r="N18" s="56"/>
      <c r="O18" s="57"/>
      <c r="P18" s="57"/>
      <c r="Q18" s="57"/>
      <c r="R18" s="219" t="str">
        <f t="shared" si="3"/>
        <v/>
      </c>
      <c r="S18" s="220" t="str">
        <f t="shared" si="4"/>
        <v/>
      </c>
      <c r="T18" s="221" t="str">
        <f>IF(OR(F18=$F$5,F18=$F$6,F18=$F$7,F18=$F$8,F18=$F$9,F18=$F$10,F18=$F$11,F18=$F$12,F18=$F$13,F18=$F$14,F18=$F$15,F18=$F$16,F18=$F$17),"",SUMIF($F$5:$F$29,F18,$S$5:$S$29))</f>
        <v/>
      </c>
      <c r="U18" s="226"/>
      <c r="V18" s="152">
        <f t="shared" si="5"/>
        <v>0</v>
      </c>
      <c r="W18" s="161">
        <f t="shared" si="6"/>
        <v>0</v>
      </c>
      <c r="Z18" s="105">
        <f t="shared" si="0"/>
        <v>2</v>
      </c>
      <c r="AA18" s="105">
        <f t="shared" si="1"/>
        <v>2</v>
      </c>
      <c r="AB18" s="105" t="str">
        <f t="shared" si="7"/>
        <v/>
      </c>
    </row>
    <row r="19" spans="1:28" ht="45" customHeight="1" x14ac:dyDescent="0.15">
      <c r="A19" s="347">
        <v>15</v>
      </c>
      <c r="B19" s="348"/>
      <c r="C19" s="52"/>
      <c r="D19" s="53"/>
      <c r="E19" s="134"/>
      <c r="F19" s="137" t="str">
        <f t="shared" si="8"/>
        <v/>
      </c>
      <c r="G19" s="234"/>
      <c r="H19" s="234"/>
      <c r="I19" s="234"/>
      <c r="J19" s="234"/>
      <c r="K19" s="234"/>
      <c r="L19" s="139"/>
      <c r="M19" s="53"/>
      <c r="N19" s="56"/>
      <c r="O19" s="57"/>
      <c r="P19" s="57"/>
      <c r="Q19" s="57"/>
      <c r="R19" s="219" t="str">
        <f t="shared" si="3"/>
        <v/>
      </c>
      <c r="S19" s="220" t="str">
        <f t="shared" si="4"/>
        <v/>
      </c>
      <c r="T19" s="221" t="str">
        <f>IF(OR(F19=$F$5,F19=$F$6,F19=$F$7,F19=$F$8,F19=$F$9,F19=$F$10,F19=$F$11,F19=$F$12,F19=$F$13,F19=$F$14,F19=$F$15,F19=$F$16,F19=$F$17,F19=$F$18),"",SUMIF($F$5:$F$29,F19,$S$5:$S$29))</f>
        <v/>
      </c>
      <c r="U19" s="226"/>
      <c r="V19" s="152">
        <f t="shared" si="5"/>
        <v>0</v>
      </c>
      <c r="W19" s="161">
        <f t="shared" si="6"/>
        <v>0</v>
      </c>
      <c r="Z19" s="105">
        <f t="shared" si="0"/>
        <v>2</v>
      </c>
      <c r="AA19" s="105">
        <f t="shared" si="1"/>
        <v>2</v>
      </c>
      <c r="AB19" s="105" t="str">
        <f t="shared" si="7"/>
        <v/>
      </c>
    </row>
    <row r="20" spans="1:28" ht="45" customHeight="1" x14ac:dyDescent="0.15">
      <c r="A20" s="347">
        <v>16</v>
      </c>
      <c r="B20" s="348"/>
      <c r="C20" s="52"/>
      <c r="D20" s="53"/>
      <c r="E20" s="134"/>
      <c r="F20" s="137" t="str">
        <f t="shared" si="8"/>
        <v/>
      </c>
      <c r="G20" s="234"/>
      <c r="H20" s="234"/>
      <c r="I20" s="234"/>
      <c r="J20" s="234"/>
      <c r="K20" s="234"/>
      <c r="L20" s="139"/>
      <c r="M20" s="53"/>
      <c r="N20" s="56"/>
      <c r="O20" s="57"/>
      <c r="P20" s="57"/>
      <c r="Q20" s="57"/>
      <c r="R20" s="219" t="str">
        <f t="shared" si="3"/>
        <v/>
      </c>
      <c r="S20" s="220" t="str">
        <f t="shared" si="4"/>
        <v/>
      </c>
      <c r="T20" s="221" t="str">
        <f>IF(OR(F20=$F$5,F20=$F$6,F20=$F$7,F20=$F$8,F20=$F$9,F20=$F$10,F20=$F$11,F20=$F$12,F20=$F$13,F20=$F$14,F20=$F$15,F20=$F$16,F20=$F$17,F20=$F$18,F20=$F$19),"",SUMIF($F$5:$F$29,F20,$S$5:$S$29))</f>
        <v/>
      </c>
      <c r="U20" s="226"/>
      <c r="V20" s="152">
        <f t="shared" si="5"/>
        <v>0</v>
      </c>
      <c r="W20" s="161">
        <f t="shared" si="6"/>
        <v>0</v>
      </c>
      <c r="Z20" s="105">
        <f t="shared" si="0"/>
        <v>2</v>
      </c>
      <c r="AA20" s="105">
        <f t="shared" si="1"/>
        <v>2</v>
      </c>
      <c r="AB20" s="105" t="str">
        <f t="shared" si="7"/>
        <v/>
      </c>
    </row>
    <row r="21" spans="1:28" ht="45" customHeight="1" x14ac:dyDescent="0.15">
      <c r="A21" s="347">
        <v>17</v>
      </c>
      <c r="B21" s="348"/>
      <c r="C21" s="52"/>
      <c r="D21" s="53"/>
      <c r="E21" s="134"/>
      <c r="F21" s="137" t="str">
        <f t="shared" si="8"/>
        <v/>
      </c>
      <c r="G21" s="234"/>
      <c r="H21" s="234"/>
      <c r="I21" s="234"/>
      <c r="J21" s="234"/>
      <c r="K21" s="234"/>
      <c r="L21" s="139"/>
      <c r="M21" s="53"/>
      <c r="N21" s="56"/>
      <c r="O21" s="57"/>
      <c r="P21" s="57"/>
      <c r="Q21" s="57"/>
      <c r="R21" s="219" t="str">
        <f t="shared" si="3"/>
        <v/>
      </c>
      <c r="S21" s="220" t="str">
        <f t="shared" si="4"/>
        <v/>
      </c>
      <c r="T21" s="221" t="str">
        <f>IF(OR(F21=$F$5,F21=$F$6,F21=$F$7,F21=$F$8,F21=$F$9,F21=$F$10,F21=$F$11,F21=$F$12,F21=$F$13,F21=$F$14,F21=$F$15,F21=$F$16,F21=$F$17,F21=$F$18,F21=$F$19,F21=$F$20),"",SUMIF($F$5:$F$29,F21,$S$5:$S$29))</f>
        <v/>
      </c>
      <c r="U21" s="226"/>
      <c r="V21" s="152">
        <f t="shared" si="5"/>
        <v>0</v>
      </c>
      <c r="W21" s="161">
        <f t="shared" si="6"/>
        <v>0</v>
      </c>
      <c r="Z21" s="105">
        <f t="shared" si="0"/>
        <v>2</v>
      </c>
      <c r="AA21" s="105">
        <f t="shared" si="1"/>
        <v>2</v>
      </c>
      <c r="AB21" s="105" t="str">
        <f t="shared" si="7"/>
        <v/>
      </c>
    </row>
    <row r="22" spans="1:28" ht="45" customHeight="1" x14ac:dyDescent="0.15">
      <c r="A22" s="347">
        <v>18</v>
      </c>
      <c r="B22" s="348"/>
      <c r="C22" s="52"/>
      <c r="D22" s="53"/>
      <c r="E22" s="134"/>
      <c r="F22" s="137" t="str">
        <f t="shared" si="8"/>
        <v/>
      </c>
      <c r="G22" s="234"/>
      <c r="H22" s="234"/>
      <c r="I22" s="234"/>
      <c r="J22" s="234"/>
      <c r="K22" s="234"/>
      <c r="L22" s="139"/>
      <c r="M22" s="53"/>
      <c r="N22" s="56"/>
      <c r="O22" s="57"/>
      <c r="P22" s="57"/>
      <c r="Q22" s="57"/>
      <c r="R22" s="219" t="str">
        <f t="shared" si="3"/>
        <v/>
      </c>
      <c r="S22" s="220" t="str">
        <f t="shared" si="4"/>
        <v/>
      </c>
      <c r="T22" s="221" t="str">
        <f>IF(OR(F22=$F$5,F22=$F$6,F22=$F$7,F22=$F$8,F22=$F$9,F22=$F$10,F22=$F$11,F22=$F$12,F22=$F$13,F22=$F$14,F22=$F$15,F22=$F$16,F22=$F$17,F22=$F$18,F22=$F$19,F22=$F$20,F22=$F$21),"",SUMIF($F$5:$F$29,F22,$S$5:$S$29))</f>
        <v/>
      </c>
      <c r="U22" s="226"/>
      <c r="V22" s="152">
        <f t="shared" si="5"/>
        <v>0</v>
      </c>
      <c r="W22" s="161">
        <f t="shared" si="6"/>
        <v>0</v>
      </c>
      <c r="Z22" s="105">
        <f t="shared" si="0"/>
        <v>2</v>
      </c>
      <c r="AA22" s="105">
        <f t="shared" si="1"/>
        <v>2</v>
      </c>
      <c r="AB22" s="105" t="str">
        <f t="shared" si="7"/>
        <v/>
      </c>
    </row>
    <row r="23" spans="1:28" ht="45" customHeight="1" x14ac:dyDescent="0.15">
      <c r="A23" s="347">
        <v>19</v>
      </c>
      <c r="B23" s="348"/>
      <c r="C23" s="52"/>
      <c r="D23" s="53"/>
      <c r="E23" s="134"/>
      <c r="F23" s="137" t="str">
        <f t="shared" si="8"/>
        <v/>
      </c>
      <c r="G23" s="234"/>
      <c r="H23" s="234"/>
      <c r="I23" s="234"/>
      <c r="J23" s="234"/>
      <c r="K23" s="234"/>
      <c r="L23" s="139"/>
      <c r="M23" s="53"/>
      <c r="N23" s="56"/>
      <c r="O23" s="57"/>
      <c r="P23" s="57"/>
      <c r="Q23" s="57"/>
      <c r="R23" s="219" t="str">
        <f t="shared" si="3"/>
        <v/>
      </c>
      <c r="S23" s="220" t="str">
        <f t="shared" si="4"/>
        <v/>
      </c>
      <c r="T23" s="221" t="str">
        <f>IF(OR(F23=$F$5,F23=$F$6,F23=$F$7,F23=$F$8,F23=$F$9,F23=$F$10,F23=$F$11,F23=$F$12,F23=$F$13,F23=$F$14,F23=$F$15,F23=$F$16,F23=$F$17,F23=$F$18,F23=$F$19,F23=$F$20,F23=$F$21,F23=$F$22),"",SUMIF($F$5:$F$29,F23,$S$5:$S$29))</f>
        <v/>
      </c>
      <c r="U23" s="226"/>
      <c r="V23" s="152">
        <f t="shared" si="5"/>
        <v>0</v>
      </c>
      <c r="W23" s="161">
        <f t="shared" si="6"/>
        <v>0</v>
      </c>
      <c r="Z23" s="105">
        <f t="shared" si="0"/>
        <v>2</v>
      </c>
      <c r="AA23" s="105">
        <f t="shared" si="1"/>
        <v>2</v>
      </c>
      <c r="AB23" s="105" t="str">
        <f t="shared" si="7"/>
        <v/>
      </c>
    </row>
    <row r="24" spans="1:28" ht="45" customHeight="1" x14ac:dyDescent="0.15">
      <c r="A24" s="347">
        <v>20</v>
      </c>
      <c r="B24" s="348"/>
      <c r="C24" s="52"/>
      <c r="D24" s="53"/>
      <c r="E24" s="134"/>
      <c r="F24" s="137" t="str">
        <f t="shared" si="8"/>
        <v/>
      </c>
      <c r="G24" s="234"/>
      <c r="H24" s="234"/>
      <c r="I24" s="234"/>
      <c r="J24" s="234"/>
      <c r="K24" s="234"/>
      <c r="L24" s="139"/>
      <c r="M24" s="53"/>
      <c r="N24" s="56"/>
      <c r="O24" s="57"/>
      <c r="P24" s="57"/>
      <c r="Q24" s="57"/>
      <c r="R24" s="219" t="str">
        <f t="shared" si="3"/>
        <v/>
      </c>
      <c r="S24" s="220" t="str">
        <f t="shared" si="4"/>
        <v/>
      </c>
      <c r="T24" s="221" t="str">
        <f>IF(OR(F24=$F$5,F24=$F$6,F24=$F$7,F24=$F$8,F24=$F$9,F24=$F$10,F24=$F$11,F24=$F$12,F24=$F$13,F24=$F$14,F24=$F$15,F24=$F$16,F24=$F$17,F24=$F$18,F24=$F$19,F24=$F$20,F24=$F$21,F24=$F$22,F24=$F$23),"",SUMIF($F$5:$F$29,F24,$S$5:$S$29))</f>
        <v/>
      </c>
      <c r="U24" s="226"/>
      <c r="V24" s="152">
        <f t="shared" si="5"/>
        <v>0</v>
      </c>
      <c r="W24" s="161">
        <f t="shared" si="6"/>
        <v>0</v>
      </c>
      <c r="Z24" s="105">
        <f t="shared" si="0"/>
        <v>2</v>
      </c>
      <c r="AA24" s="105">
        <f t="shared" si="1"/>
        <v>2</v>
      </c>
      <c r="AB24" s="105" t="str">
        <f t="shared" si="7"/>
        <v/>
      </c>
    </row>
    <row r="25" spans="1:28" ht="45" customHeight="1" x14ac:dyDescent="0.15">
      <c r="A25" s="347">
        <v>21</v>
      </c>
      <c r="B25" s="348"/>
      <c r="C25" s="52"/>
      <c r="D25" s="53"/>
      <c r="E25" s="134"/>
      <c r="F25" s="137" t="str">
        <f t="shared" si="8"/>
        <v/>
      </c>
      <c r="G25" s="234"/>
      <c r="H25" s="234"/>
      <c r="I25" s="234"/>
      <c r="J25" s="234"/>
      <c r="K25" s="234"/>
      <c r="L25" s="139"/>
      <c r="M25" s="53"/>
      <c r="N25" s="56"/>
      <c r="O25" s="57"/>
      <c r="P25" s="57"/>
      <c r="Q25" s="57"/>
      <c r="R25" s="219" t="str">
        <f t="shared" si="3"/>
        <v/>
      </c>
      <c r="S25" s="220" t="str">
        <f t="shared" si="4"/>
        <v/>
      </c>
      <c r="T25" s="221" t="str">
        <f>IF(OR(F25=$F$5,F25=$F$6,F25=$F$7,F25=$F$8,F25=$F$9,F25=$F$10,F25=$F$11,F25=$F$12,F25=$F$13,F25=$F$14,F25=$F$15,F25=$F$16,F25=$F$17,F25=$F$18,F25=$F$19,F25=$F$20,F25=$F$21,F25=$F$22,F25=$F$23,F25=$F$24),"",SUMIF($F$5:$F$29,F25,$S$5:$S$29))</f>
        <v/>
      </c>
      <c r="U25" s="226"/>
      <c r="V25" s="152">
        <f t="shared" si="5"/>
        <v>0</v>
      </c>
      <c r="W25" s="161">
        <f t="shared" si="6"/>
        <v>0</v>
      </c>
      <c r="Z25" s="105">
        <f t="shared" si="0"/>
        <v>2</v>
      </c>
      <c r="AA25" s="105">
        <f t="shared" si="1"/>
        <v>2</v>
      </c>
      <c r="AB25" s="105" t="str">
        <f t="shared" si="7"/>
        <v/>
      </c>
    </row>
    <row r="26" spans="1:28" ht="45" customHeight="1" x14ac:dyDescent="0.15">
      <c r="A26" s="347">
        <v>22</v>
      </c>
      <c r="B26" s="348"/>
      <c r="C26" s="52"/>
      <c r="D26" s="53"/>
      <c r="E26" s="134"/>
      <c r="F26" s="137" t="str">
        <f t="shared" si="8"/>
        <v/>
      </c>
      <c r="G26" s="234"/>
      <c r="H26" s="234"/>
      <c r="I26" s="234"/>
      <c r="J26" s="234"/>
      <c r="K26" s="234"/>
      <c r="L26" s="139"/>
      <c r="M26" s="53"/>
      <c r="N26" s="56"/>
      <c r="O26" s="57"/>
      <c r="P26" s="57"/>
      <c r="Q26" s="57"/>
      <c r="R26" s="219" t="str">
        <f t="shared" si="3"/>
        <v/>
      </c>
      <c r="S26" s="220" t="str">
        <f t="shared" si="4"/>
        <v/>
      </c>
      <c r="T26" s="221" t="str">
        <f>IF(OR(F26=$F$5,F26=$F$6,F26=$F$7,F26=$F$8,F26=$F$9,F26=$F$10,F26=$F$11,F26=$F$12,F26=$F$13,F26=$F$14,F26=$F$15,F26=$F$16,F26=$F$17,F26=$F$18,F26=$F$19,F26=$F$20,F26=$F$21,F26=$F$22,F26=$F$23,F26=$F$24,F26=$F$25),"",SUMIF($F$5:$F$29,F26,$S$5:$S$29))</f>
        <v/>
      </c>
      <c r="U26" s="226"/>
      <c r="V26" s="152">
        <f t="shared" si="5"/>
        <v>0</v>
      </c>
      <c r="W26" s="161">
        <f t="shared" si="6"/>
        <v>0</v>
      </c>
      <c r="Z26" s="105">
        <f t="shared" si="0"/>
        <v>2</v>
      </c>
      <c r="AA26" s="105">
        <f t="shared" si="1"/>
        <v>2</v>
      </c>
      <c r="AB26" s="105" t="str">
        <f t="shared" si="7"/>
        <v/>
      </c>
    </row>
    <row r="27" spans="1:28" ht="45" customHeight="1" x14ac:dyDescent="0.15">
      <c r="A27" s="347">
        <v>23</v>
      </c>
      <c r="B27" s="348"/>
      <c r="C27" s="52"/>
      <c r="D27" s="53"/>
      <c r="E27" s="134"/>
      <c r="F27" s="137" t="str">
        <f t="shared" si="8"/>
        <v/>
      </c>
      <c r="G27" s="234"/>
      <c r="H27" s="234"/>
      <c r="I27" s="234"/>
      <c r="J27" s="234"/>
      <c r="K27" s="234"/>
      <c r="L27" s="139"/>
      <c r="M27" s="53"/>
      <c r="N27" s="56"/>
      <c r="O27" s="57"/>
      <c r="P27" s="57"/>
      <c r="Q27" s="57"/>
      <c r="R27" s="219" t="str">
        <f t="shared" si="3"/>
        <v/>
      </c>
      <c r="S27" s="220" t="str">
        <f t="shared" si="4"/>
        <v/>
      </c>
      <c r="T27" s="221" t="str">
        <f>IF(OR(F27=$F$5,F27=$F$6,F27=$F$7,F27=$F$8,F27=$F$9,F27=$F$10,F27=$F$11,F27=$F$12,F27=$F$13,F27=$F$14,F27=$F$15,F27=$F$16,F27=$F$17,F27=$F$18,F27=$F$19,F27=$F$20,F27=$F$21,F27=$F$22,F27=$F$23,F27=$F$24,F27=$F$25,F27=$F$26),"",SUMIF($F$5:$F$29,F27,$S$5:$S$29))</f>
        <v/>
      </c>
      <c r="U27" s="226"/>
      <c r="V27" s="152">
        <f t="shared" si="5"/>
        <v>0</v>
      </c>
      <c r="W27" s="161">
        <f t="shared" si="6"/>
        <v>0</v>
      </c>
      <c r="Z27" s="105">
        <f t="shared" si="0"/>
        <v>2</v>
      </c>
      <c r="AA27" s="105">
        <f t="shared" si="1"/>
        <v>2</v>
      </c>
      <c r="AB27" s="105" t="str">
        <f t="shared" si="7"/>
        <v/>
      </c>
    </row>
    <row r="28" spans="1:28" ht="45" customHeight="1" x14ac:dyDescent="0.15">
      <c r="A28" s="347">
        <v>24</v>
      </c>
      <c r="B28" s="348"/>
      <c r="C28" s="52"/>
      <c r="D28" s="53"/>
      <c r="E28" s="134"/>
      <c r="F28" s="137" t="str">
        <f t="shared" si="8"/>
        <v/>
      </c>
      <c r="G28" s="234"/>
      <c r="H28" s="234"/>
      <c r="I28" s="234"/>
      <c r="J28" s="234"/>
      <c r="K28" s="234"/>
      <c r="L28" s="139"/>
      <c r="M28" s="53"/>
      <c r="N28" s="56"/>
      <c r="O28" s="57"/>
      <c r="P28" s="57"/>
      <c r="Q28" s="57"/>
      <c r="R28" s="219" t="str">
        <f t="shared" si="3"/>
        <v/>
      </c>
      <c r="S28" s="220" t="str">
        <f t="shared" si="4"/>
        <v/>
      </c>
      <c r="T28" s="221" t="str">
        <f>IF(OR(F28=$F$5,F28=$F$6,F28=$F$7,F28=$F$8,F28=$F$9,F28=$F$10,F28=$F$11,F28=$F$12,F28=$F$13,F28=$F$14,F28=$F$15,F28=$F$16,F28=$F$17,F28=$F$18,F28=$F$19,F28=$F$20,F28=$F$21,F28=$F$22,F28=$F$23,F28=$F$24,F28=$F$25,F28=$F$26,F28=$F$27),"",SUMIF($F$5:$F$29,F28,$S$5:$S$29))</f>
        <v/>
      </c>
      <c r="U28" s="226"/>
      <c r="V28" s="152">
        <f t="shared" si="5"/>
        <v>0</v>
      </c>
      <c r="W28" s="161">
        <f t="shared" si="6"/>
        <v>0</v>
      </c>
      <c r="Z28" s="105">
        <f t="shared" si="0"/>
        <v>2</v>
      </c>
      <c r="AA28" s="105">
        <f t="shared" si="1"/>
        <v>2</v>
      </c>
      <c r="AB28" s="105" t="str">
        <f t="shared" si="7"/>
        <v/>
      </c>
    </row>
    <row r="29" spans="1:28" ht="45" customHeight="1" x14ac:dyDescent="0.15">
      <c r="A29" s="347">
        <v>25</v>
      </c>
      <c r="B29" s="348"/>
      <c r="C29" s="52"/>
      <c r="D29" s="53"/>
      <c r="E29" s="134"/>
      <c r="F29" s="137" t="str">
        <f t="shared" si="8"/>
        <v/>
      </c>
      <c r="G29" s="234"/>
      <c r="H29" s="234"/>
      <c r="I29" s="234"/>
      <c r="J29" s="234"/>
      <c r="K29" s="234"/>
      <c r="L29" s="140"/>
      <c r="M29" s="53"/>
      <c r="N29" s="56"/>
      <c r="O29" s="57"/>
      <c r="P29" s="57"/>
      <c r="Q29" s="57"/>
      <c r="R29" s="219" t="str">
        <f t="shared" si="3"/>
        <v/>
      </c>
      <c r="S29" s="220" t="str">
        <f t="shared" si="4"/>
        <v/>
      </c>
      <c r="T29" s="221" t="str">
        <f>IF(OR(F29=$F$5,F29=$F$6,F29=$F$7,F29=$F$8,F29=$F$9,F29=$F$10,F29=$F$11,F29=$F$12,F29=$F$13,F29=$F$14,F29=$F$15,F29=$F$16,F29=$F$17,F29=$F$18,F29=$F$19,F29=$F$20,F29=$F$21,F29=$F$22,F29=$F$23,F29=$F$24,F29=$F$25,F29=$F$26,F29=$F$27,F29=$F$28),"",SUMIF($F$5:$F$29,F29,$S$5:$S$29))</f>
        <v/>
      </c>
      <c r="U29" s="226"/>
      <c r="V29" s="152">
        <f t="shared" si="5"/>
        <v>0</v>
      </c>
      <c r="W29" s="161">
        <f t="shared" si="6"/>
        <v>0</v>
      </c>
      <c r="Z29" s="105">
        <f t="shared" si="0"/>
        <v>2</v>
      </c>
      <c r="AA29" s="105">
        <f t="shared" si="1"/>
        <v>2</v>
      </c>
      <c r="AB29" s="105" t="str">
        <f t="shared" si="7"/>
        <v/>
      </c>
    </row>
    <row r="30" spans="1:28" ht="45" customHeight="1" thickBot="1" x14ac:dyDescent="0.2">
      <c r="A30" s="361" t="s">
        <v>47</v>
      </c>
      <c r="B30" s="362"/>
      <c r="C30" s="135"/>
      <c r="D30" s="135"/>
      <c r="E30" s="136"/>
      <c r="F30" s="138"/>
      <c r="G30" s="235"/>
      <c r="H30" s="235"/>
      <c r="I30" s="235"/>
      <c r="J30" s="235"/>
      <c r="K30" s="235"/>
      <c r="L30" s="141"/>
      <c r="M30" s="135"/>
      <c r="N30" s="142"/>
      <c r="O30" s="143"/>
      <c r="P30" s="143"/>
      <c r="Q30" s="143"/>
      <c r="R30" s="222"/>
      <c r="S30" s="223">
        <f>SUM(S5:S29)</f>
        <v>0</v>
      </c>
      <c r="T30" s="224">
        <f>SUM(T5:T29)</f>
        <v>0</v>
      </c>
      <c r="U30" s="84">
        <f>SUM(U5:U29)</f>
        <v>0</v>
      </c>
      <c r="V30" s="153">
        <f>SUM(V5:V29)</f>
        <v>0</v>
      </c>
      <c r="W30" s="155">
        <f>SUM(W5:W29)</f>
        <v>0</v>
      </c>
    </row>
    <row r="31" spans="1:28" ht="45" customHeight="1" thickBot="1" x14ac:dyDescent="0.2">
      <c r="A31" s="70"/>
      <c r="B31" s="70"/>
      <c r="C31" s="71"/>
      <c r="D31" s="71"/>
      <c r="E31" s="71"/>
      <c r="F31" s="71"/>
      <c r="G31" s="71"/>
      <c r="H31" s="71"/>
      <c r="I31" s="71"/>
      <c r="J31" s="71"/>
      <c r="K31" s="71"/>
      <c r="L31" s="70"/>
      <c r="M31" s="71"/>
      <c r="N31" s="72"/>
      <c r="O31" s="72"/>
      <c r="P31" s="72"/>
      <c r="Q31" s="72"/>
      <c r="R31" s="72"/>
      <c r="S31" s="72"/>
      <c r="T31" s="72"/>
      <c r="U31" s="72"/>
    </row>
    <row r="32" spans="1:28" ht="45" customHeight="1" x14ac:dyDescent="0.15">
      <c r="A32" s="70"/>
      <c r="B32" s="70"/>
      <c r="C32" s="71"/>
      <c r="D32" s="71"/>
      <c r="E32" s="71"/>
      <c r="F32" s="71"/>
      <c r="G32" s="71"/>
      <c r="H32" s="71"/>
      <c r="I32" s="71"/>
      <c r="J32" s="71"/>
      <c r="K32" s="71"/>
      <c r="L32" s="70"/>
      <c r="M32" s="71"/>
      <c r="N32" s="72"/>
      <c r="O32" s="72"/>
      <c r="P32" s="72"/>
      <c r="Q32" s="72"/>
      <c r="R32" s="72"/>
      <c r="S32" s="72"/>
      <c r="U32" s="73"/>
      <c r="V32" s="96" t="s">
        <v>146</v>
      </c>
      <c r="W32" s="75">
        <f>W30</f>
        <v>0</v>
      </c>
    </row>
    <row r="33" spans="1:27" ht="45" customHeight="1" thickBot="1" x14ac:dyDescent="0.2">
      <c r="A33" s="70"/>
      <c r="B33" s="70"/>
      <c r="C33" s="71"/>
      <c r="D33" s="71"/>
      <c r="E33" s="71"/>
      <c r="F33" s="71"/>
      <c r="G33" s="71"/>
      <c r="H33" s="71"/>
      <c r="I33" s="71"/>
      <c r="J33" s="71"/>
      <c r="K33" s="71"/>
      <c r="L33" s="70"/>
      <c r="M33" s="71"/>
      <c r="N33" s="72"/>
      <c r="O33" s="72"/>
      <c r="P33" s="72"/>
      <c r="Q33" s="72"/>
      <c r="R33" s="72"/>
      <c r="S33" s="72"/>
      <c r="U33" s="73"/>
      <c r="V33" s="97" t="s">
        <v>147</v>
      </c>
      <c r="W33" s="77">
        <f>ROUNDDOWN(W32*1/2,-3)</f>
        <v>0</v>
      </c>
    </row>
    <row r="34" spans="1:27" ht="23.1" customHeight="1" x14ac:dyDescent="0.15">
      <c r="A34" s="78" t="s">
        <v>50</v>
      </c>
      <c r="B34" s="79" t="s">
        <v>51</v>
      </c>
      <c r="C34" s="71"/>
      <c r="D34" s="71"/>
      <c r="E34" s="71"/>
      <c r="F34" s="71"/>
      <c r="G34" s="71"/>
      <c r="H34" s="71"/>
      <c r="I34" s="71"/>
      <c r="J34" s="71"/>
      <c r="K34" s="71"/>
      <c r="L34" s="70"/>
      <c r="M34" s="71"/>
      <c r="N34" s="72"/>
      <c r="O34" s="72"/>
      <c r="P34" s="72"/>
      <c r="Q34" s="72"/>
      <c r="R34" s="72"/>
      <c r="S34" s="72"/>
      <c r="U34" s="73"/>
    </row>
    <row r="35" spans="1:27" ht="23.1" customHeight="1" x14ac:dyDescent="0.15">
      <c r="A35" s="80" t="s">
        <v>52</v>
      </c>
      <c r="B35" s="35" t="s">
        <v>148</v>
      </c>
      <c r="C35" s="81"/>
      <c r="D35" s="81"/>
      <c r="E35" s="81"/>
      <c r="F35" s="81"/>
      <c r="G35" s="81"/>
      <c r="H35" s="81"/>
      <c r="I35" s="81"/>
      <c r="J35" s="81"/>
      <c r="K35" s="81"/>
      <c r="L35" s="34"/>
      <c r="M35" s="34"/>
      <c r="N35" s="34"/>
      <c r="O35" s="34"/>
    </row>
    <row r="36" spans="1:27" ht="23.1" customHeight="1" x14ac:dyDescent="0.15">
      <c r="A36" s="80"/>
      <c r="B36" s="35" t="s">
        <v>149</v>
      </c>
      <c r="C36" s="81"/>
      <c r="D36" s="81"/>
      <c r="E36" s="81"/>
      <c r="F36" s="81"/>
      <c r="G36" s="81"/>
      <c r="H36" s="81"/>
      <c r="I36" s="81"/>
      <c r="J36" s="81"/>
      <c r="K36" s="81"/>
      <c r="L36" s="34"/>
      <c r="M36" s="34"/>
      <c r="N36" s="34"/>
      <c r="O36" s="34"/>
    </row>
    <row r="37" spans="1:27" ht="23.1" customHeight="1" x14ac:dyDescent="0.15">
      <c r="A37" s="80" t="s">
        <v>54</v>
      </c>
      <c r="B37" s="35" t="s">
        <v>55</v>
      </c>
      <c r="C37" s="81"/>
      <c r="D37" s="81"/>
      <c r="E37" s="81"/>
      <c r="F37" s="81"/>
      <c r="G37" s="81"/>
      <c r="H37" s="81"/>
      <c r="I37" s="81"/>
      <c r="J37" s="81"/>
      <c r="K37" s="81"/>
      <c r="L37" s="34"/>
      <c r="M37" s="34"/>
      <c r="N37" s="34"/>
      <c r="O37" s="34"/>
    </row>
    <row r="38" spans="1:27" ht="23.1" customHeight="1" x14ac:dyDescent="0.15">
      <c r="A38" s="80" t="s">
        <v>56</v>
      </c>
      <c r="B38" s="35" t="s">
        <v>150</v>
      </c>
      <c r="C38" s="81"/>
      <c r="D38" s="81"/>
      <c r="E38" s="81"/>
      <c r="F38" s="81"/>
      <c r="G38" s="81"/>
      <c r="H38" s="81"/>
      <c r="I38" s="81"/>
      <c r="J38" s="81"/>
      <c r="K38" s="81"/>
      <c r="L38" s="34"/>
      <c r="M38" s="34"/>
      <c r="N38" s="34"/>
      <c r="O38" s="34"/>
    </row>
    <row r="39" spans="1:27" s="2" customFormat="1" ht="23.1" customHeight="1" x14ac:dyDescent="0.15">
      <c r="A39" s="80" t="s">
        <v>66</v>
      </c>
      <c r="B39" s="35" t="s">
        <v>151</v>
      </c>
      <c r="C39" s="34"/>
      <c r="D39" s="34"/>
      <c r="E39" s="34"/>
      <c r="F39" s="34"/>
      <c r="G39" s="34"/>
      <c r="H39" s="34"/>
      <c r="I39" s="34"/>
      <c r="J39" s="34"/>
      <c r="K39" s="34"/>
      <c r="L39" s="34"/>
      <c r="M39" s="34"/>
      <c r="N39" s="34"/>
      <c r="O39" s="34"/>
    </row>
    <row r="40" spans="1:27" s="2" customFormat="1" ht="23.1" customHeight="1" x14ac:dyDescent="0.15">
      <c r="A40" s="80" t="s">
        <v>152</v>
      </c>
      <c r="B40" s="35" t="s">
        <v>153</v>
      </c>
      <c r="C40" s="34"/>
      <c r="D40" s="34"/>
      <c r="E40" s="34"/>
      <c r="F40" s="34"/>
      <c r="G40" s="34"/>
      <c r="H40" s="34"/>
      <c r="I40" s="34"/>
      <c r="J40" s="34"/>
      <c r="K40" s="34"/>
      <c r="L40" s="34"/>
      <c r="M40" s="34"/>
      <c r="N40" s="34"/>
      <c r="O40" s="34"/>
    </row>
    <row r="41" spans="1:27" ht="23.1" customHeight="1" x14ac:dyDescent="0.15">
      <c r="A41" s="80" t="s">
        <v>154</v>
      </c>
      <c r="B41" s="33" t="s">
        <v>57</v>
      </c>
    </row>
    <row r="42" spans="1:27" ht="17.25" customHeight="1" x14ac:dyDescent="0.15">
      <c r="B42" s="82"/>
      <c r="S42" s="83"/>
    </row>
    <row r="43" spans="1:27" s="2" customFormat="1" ht="24.75" customHeight="1" x14ac:dyDescent="0.15"/>
    <row r="44" spans="1:27" s="2" customFormat="1" ht="45.75" customHeight="1" x14ac:dyDescent="0.15">
      <c r="A44" s="236" t="s">
        <v>155</v>
      </c>
      <c r="B44" s="236"/>
      <c r="C44" s="236"/>
      <c r="D44" s="236"/>
      <c r="E44" s="236"/>
      <c r="F44" s="236"/>
      <c r="G44" s="236"/>
      <c r="H44" s="236"/>
      <c r="I44" s="236"/>
      <c r="J44" s="236"/>
    </row>
    <row r="45" spans="1:27" s="2" customFormat="1" ht="24" x14ac:dyDescent="0.15">
      <c r="A45" s="236" t="s">
        <v>156</v>
      </c>
      <c r="B45" s="236"/>
      <c r="C45" s="236"/>
      <c r="D45" s="236"/>
      <c r="E45" s="236"/>
      <c r="F45" s="236"/>
      <c r="G45" s="236"/>
      <c r="H45" s="236"/>
      <c r="I45" s="236"/>
      <c r="J45" s="236"/>
    </row>
    <row r="46" spans="1:27" s="2" customFormat="1" hidden="1" x14ac:dyDescent="0.15">
      <c r="D46" s="2" t="s">
        <v>58</v>
      </c>
      <c r="E46" s="2" t="s">
        <v>24</v>
      </c>
      <c r="F46" s="2" t="s">
        <v>35</v>
      </c>
      <c r="L46" t="s">
        <v>26</v>
      </c>
      <c r="M46" t="s">
        <v>27</v>
      </c>
      <c r="N46" s="1" t="s">
        <v>28</v>
      </c>
      <c r="O46" s="1" t="s">
        <v>29</v>
      </c>
      <c r="P46" s="1" t="s">
        <v>30</v>
      </c>
      <c r="Q46" s="1" t="s">
        <v>31</v>
      </c>
      <c r="R46" s="1" t="s">
        <v>32</v>
      </c>
      <c r="S46" s="1" t="s">
        <v>33</v>
      </c>
      <c r="T46" s="1" t="s">
        <v>34</v>
      </c>
      <c r="U46" s="1" t="s">
        <v>35</v>
      </c>
      <c r="V46" s="1" t="s">
        <v>36</v>
      </c>
      <c r="W46" s="1" t="s">
        <v>37</v>
      </c>
      <c r="X46" s="1" t="s">
        <v>38</v>
      </c>
      <c r="Y46" s="1" t="s">
        <v>39</v>
      </c>
      <c r="Z46" s="1" t="s">
        <v>40</v>
      </c>
      <c r="AA46" s="1" t="s">
        <v>41</v>
      </c>
    </row>
    <row r="47" spans="1:27" s="2" customFormat="1" hidden="1" x14ac:dyDescent="0.15">
      <c r="D47" s="2" t="s">
        <v>59</v>
      </c>
      <c r="E47" s="2" t="s">
        <v>59</v>
      </c>
      <c r="F47" s="2" t="s">
        <v>59</v>
      </c>
      <c r="L47" s="2" t="s">
        <v>59</v>
      </c>
      <c r="M47" s="2" t="s">
        <v>59</v>
      </c>
      <c r="N47" s="2" t="s">
        <v>59</v>
      </c>
      <c r="O47" s="2" t="s">
        <v>59</v>
      </c>
      <c r="P47" s="2" t="s">
        <v>59</v>
      </c>
      <c r="Q47" s="2" t="s">
        <v>59</v>
      </c>
      <c r="R47" s="2" t="s">
        <v>59</v>
      </c>
      <c r="S47" s="2" t="s">
        <v>59</v>
      </c>
      <c r="T47" s="2" t="s">
        <v>59</v>
      </c>
      <c r="U47" s="2" t="s">
        <v>59</v>
      </c>
      <c r="V47" s="2" t="s">
        <v>59</v>
      </c>
      <c r="W47" s="2" t="s">
        <v>59</v>
      </c>
      <c r="X47" s="2" t="s">
        <v>59</v>
      </c>
      <c r="Y47" s="2" t="s">
        <v>59</v>
      </c>
      <c r="Z47" s="2" t="s">
        <v>59</v>
      </c>
      <c r="AA47" s="2" t="s">
        <v>59</v>
      </c>
    </row>
    <row r="48" spans="1:27" s="2" customFormat="1" hidden="1" x14ac:dyDescent="0.15">
      <c r="D48" s="2" t="s">
        <v>60</v>
      </c>
      <c r="E48" s="2" t="s">
        <v>60</v>
      </c>
      <c r="F48" s="2" t="s">
        <v>60</v>
      </c>
      <c r="L48" s="2" t="s">
        <v>60</v>
      </c>
      <c r="M48" s="2" t="s">
        <v>60</v>
      </c>
      <c r="N48" s="2" t="s">
        <v>60</v>
      </c>
      <c r="O48" s="2" t="s">
        <v>60</v>
      </c>
      <c r="P48" s="2" t="s">
        <v>60</v>
      </c>
      <c r="Q48" s="2" t="s">
        <v>60</v>
      </c>
      <c r="R48" s="2" t="s">
        <v>60</v>
      </c>
      <c r="S48" s="2" t="s">
        <v>60</v>
      </c>
      <c r="T48" s="2" t="s">
        <v>60</v>
      </c>
      <c r="U48" s="2" t="s">
        <v>60</v>
      </c>
      <c r="V48" s="2" t="s">
        <v>60</v>
      </c>
      <c r="W48" s="2" t="s">
        <v>60</v>
      </c>
      <c r="X48" s="2" t="s">
        <v>60</v>
      </c>
      <c r="Y48" s="2" t="s">
        <v>60</v>
      </c>
      <c r="Z48" s="2" t="s">
        <v>60</v>
      </c>
      <c r="AA48" s="2" t="s">
        <v>60</v>
      </c>
    </row>
    <row r="49" spans="4:27" s="2" customFormat="1" hidden="1" x14ac:dyDescent="0.15">
      <c r="D49" s="2" t="s">
        <v>61</v>
      </c>
      <c r="E49" s="2" t="s">
        <v>61</v>
      </c>
      <c r="F49" s="2" t="s">
        <v>61</v>
      </c>
      <c r="L49" s="2" t="s">
        <v>61</v>
      </c>
      <c r="M49" s="2" t="s">
        <v>61</v>
      </c>
      <c r="N49" s="2" t="s">
        <v>61</v>
      </c>
      <c r="O49" s="2" t="s">
        <v>61</v>
      </c>
      <c r="P49" s="2" t="s">
        <v>61</v>
      </c>
      <c r="Q49" s="2" t="s">
        <v>61</v>
      </c>
      <c r="R49" s="2" t="s">
        <v>61</v>
      </c>
      <c r="S49" s="2" t="s">
        <v>61</v>
      </c>
      <c r="T49" s="2" t="s">
        <v>61</v>
      </c>
      <c r="U49" s="2" t="s">
        <v>61</v>
      </c>
      <c r="V49" s="2" t="s">
        <v>61</v>
      </c>
      <c r="W49" s="2" t="s">
        <v>61</v>
      </c>
      <c r="X49" s="2" t="s">
        <v>61</v>
      </c>
      <c r="Y49" s="2" t="s">
        <v>61</v>
      </c>
      <c r="Z49" s="2" t="s">
        <v>61</v>
      </c>
      <c r="AA49" s="2" t="s">
        <v>61</v>
      </c>
    </row>
    <row r="50" spans="4:27" s="2" customFormat="1" hidden="1" x14ac:dyDescent="0.15">
      <c r="D50" s="2" t="s">
        <v>62</v>
      </c>
      <c r="E50" s="2" t="s">
        <v>62</v>
      </c>
      <c r="F50" s="2" t="s">
        <v>63</v>
      </c>
      <c r="L50" s="2" t="s">
        <v>63</v>
      </c>
      <c r="M50" s="2" t="s">
        <v>63</v>
      </c>
      <c r="N50" s="2" t="s">
        <v>63</v>
      </c>
      <c r="O50" s="2" t="s">
        <v>63</v>
      </c>
      <c r="P50" s="2" t="s">
        <v>63</v>
      </c>
      <c r="Q50" s="2" t="s">
        <v>63</v>
      </c>
      <c r="R50" s="2" t="s">
        <v>63</v>
      </c>
      <c r="S50" s="2" t="s">
        <v>63</v>
      </c>
      <c r="T50" s="2" t="s">
        <v>63</v>
      </c>
      <c r="U50" s="2" t="s">
        <v>63</v>
      </c>
      <c r="V50" s="2" t="s">
        <v>63</v>
      </c>
      <c r="W50" s="2" t="s">
        <v>63</v>
      </c>
      <c r="X50" s="2" t="s">
        <v>63</v>
      </c>
      <c r="Y50" s="2" t="s">
        <v>63</v>
      </c>
      <c r="Z50" s="2" t="s">
        <v>63</v>
      </c>
      <c r="AA50" s="2" t="s">
        <v>63</v>
      </c>
    </row>
    <row r="51" spans="4:27" s="2" customFormat="1" hidden="1" x14ac:dyDescent="0.15">
      <c r="D51" s="2" t="s">
        <v>63</v>
      </c>
      <c r="E51" s="2" t="s">
        <v>63</v>
      </c>
      <c r="F51" s="2" t="s">
        <v>64</v>
      </c>
      <c r="L51" s="2" t="s">
        <v>64</v>
      </c>
      <c r="M51" s="2" t="s">
        <v>64</v>
      </c>
      <c r="N51" s="2" t="s">
        <v>64</v>
      </c>
      <c r="O51" s="2" t="s">
        <v>64</v>
      </c>
      <c r="P51" s="2" t="s">
        <v>64</v>
      </c>
      <c r="Q51" s="2" t="s">
        <v>64</v>
      </c>
      <c r="R51" s="2" t="s">
        <v>64</v>
      </c>
      <c r="S51" s="2" t="s">
        <v>64</v>
      </c>
      <c r="T51" s="2" t="s">
        <v>64</v>
      </c>
      <c r="U51" s="2" t="s">
        <v>64</v>
      </c>
      <c r="V51" s="2" t="s">
        <v>64</v>
      </c>
      <c r="W51" s="2" t="s">
        <v>64</v>
      </c>
      <c r="X51" s="2" t="s">
        <v>64</v>
      </c>
      <c r="Y51" s="2" t="s">
        <v>64</v>
      </c>
      <c r="Z51" s="2" t="s">
        <v>64</v>
      </c>
      <c r="AA51" s="2" t="s">
        <v>64</v>
      </c>
    </row>
    <row r="52" spans="4:27" hidden="1" x14ac:dyDescent="0.15">
      <c r="D52" s="1" t="s">
        <v>64</v>
      </c>
      <c r="E52" s="1" t="s">
        <v>64</v>
      </c>
      <c r="F52" s="2" t="s">
        <v>65</v>
      </c>
      <c r="G52" s="2"/>
      <c r="H52" s="2"/>
      <c r="I52" s="2"/>
      <c r="J52" s="2"/>
      <c r="K52" s="2"/>
      <c r="L52" s="2" t="s">
        <v>65</v>
      </c>
      <c r="M52" s="2" t="s">
        <v>65</v>
      </c>
      <c r="N52" s="2" t="s">
        <v>65</v>
      </c>
      <c r="O52" s="2" t="s">
        <v>65</v>
      </c>
      <c r="P52" s="2" t="s">
        <v>65</v>
      </c>
      <c r="Q52" s="2" t="s">
        <v>65</v>
      </c>
      <c r="R52" s="2" t="s">
        <v>65</v>
      </c>
      <c r="S52" s="2" t="s">
        <v>65</v>
      </c>
      <c r="T52" s="2" t="s">
        <v>65</v>
      </c>
      <c r="U52" s="2" t="s">
        <v>65</v>
      </c>
      <c r="V52" s="2" t="s">
        <v>65</v>
      </c>
      <c r="W52" s="2" t="s">
        <v>65</v>
      </c>
      <c r="X52" s="2" t="s">
        <v>65</v>
      </c>
      <c r="Y52" s="2" t="s">
        <v>65</v>
      </c>
      <c r="Z52" s="2" t="s">
        <v>65</v>
      </c>
      <c r="AA52" s="2" t="s">
        <v>65</v>
      </c>
    </row>
    <row r="53" spans="4:27" hidden="1" x14ac:dyDescent="0.15">
      <c r="D53" s="1" t="s">
        <v>65</v>
      </c>
      <c r="E53" s="1" t="s">
        <v>65</v>
      </c>
      <c r="T53" s="2"/>
    </row>
  </sheetData>
  <mergeCells count="30">
    <mergeCell ref="G3:K3"/>
    <mergeCell ref="A2:T2"/>
    <mergeCell ref="A30:B30"/>
    <mergeCell ref="L3:T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7:B27"/>
    <mergeCell ref="A28:B28"/>
    <mergeCell ref="A29:B29"/>
    <mergeCell ref="A22:B22"/>
    <mergeCell ref="A23:B23"/>
    <mergeCell ref="A24:B24"/>
    <mergeCell ref="A25:B25"/>
    <mergeCell ref="A26:B26"/>
  </mergeCells>
  <phoneticPr fontId="13"/>
  <dataValidations count="3">
    <dataValidation type="list" allowBlank="1" showInputMessage="1" showErrorMessage="1" sqref="WVN983059:WVN983072 JB5:JB29 SX5:SX29 ACT5:ACT29 AMP5:AMP29 AWL5:AWL29 BGH5:BGH29 BQD5:BQD29 BZZ5:BZZ29 CJV5:CJV29 CTR5:CTR29 DDN5:DDN29 DNJ5:DNJ29 DXF5:DXF29 EHB5:EHB29 EQX5:EQX29 FAT5:FAT29 FKP5:FKP29 FUL5:FUL29 GEH5:GEH29 GOD5:GOD29 GXZ5:GXZ29 HHV5:HHV29 HRR5:HRR29 IBN5:IBN29 ILJ5:ILJ29 IVF5:IVF29 JFB5:JFB29 JOX5:JOX29 JYT5:JYT29 KIP5:KIP29 KSL5:KSL29 LCH5:LCH29 LMD5:LMD29 LVZ5:LVZ29 MFV5:MFV29 MPR5:MPR29 MZN5:MZN29 NJJ5:NJJ29 NTF5:NTF29 ODB5:ODB29 OMX5:OMX29 OWT5:OWT29 PGP5:PGP29 PQL5:PQL29 QAH5:QAH29 QKD5:QKD29 QTZ5:QTZ29 RDV5:RDV29 RNR5:RNR29 RXN5:RXN29 SHJ5:SHJ29 SRF5:SRF29 TBB5:TBB29 TKX5:TKX29 TUT5:TUT29 UEP5:UEP29 UOL5:UOL29 UYH5:UYH29 VID5:VID29 VRZ5:VRZ29 WBV5:WBV29 WLR5:WLR29 WVN5:WVN29 C65555:C65568 JB65555:JB65568 SX65555:SX65568 ACT65555:ACT65568 AMP65555:AMP65568 AWL65555:AWL65568 BGH65555:BGH65568 BQD65555:BQD65568 BZZ65555:BZZ65568 CJV65555:CJV65568 CTR65555:CTR65568 DDN65555:DDN65568 DNJ65555:DNJ65568 DXF65555:DXF65568 EHB65555:EHB65568 EQX65555:EQX65568 FAT65555:FAT65568 FKP65555:FKP65568 FUL65555:FUL65568 GEH65555:GEH65568 GOD65555:GOD65568 GXZ65555:GXZ65568 HHV65555:HHV65568 HRR65555:HRR65568 IBN65555:IBN65568 ILJ65555:ILJ65568 IVF65555:IVF65568 JFB65555:JFB65568 JOX65555:JOX65568 JYT65555:JYT65568 KIP65555:KIP65568 KSL65555:KSL65568 LCH65555:LCH65568 LMD65555:LMD65568 LVZ65555:LVZ65568 MFV65555:MFV65568 MPR65555:MPR65568 MZN65555:MZN65568 NJJ65555:NJJ65568 NTF65555:NTF65568 ODB65555:ODB65568 OMX65555:OMX65568 OWT65555:OWT65568 PGP65555:PGP65568 PQL65555:PQL65568 QAH65555:QAH65568 QKD65555:QKD65568 QTZ65555:QTZ65568 RDV65555:RDV65568 RNR65555:RNR65568 RXN65555:RXN65568 SHJ65555:SHJ65568 SRF65555:SRF65568 TBB65555:TBB65568 TKX65555:TKX65568 TUT65555:TUT65568 UEP65555:UEP65568 UOL65555:UOL65568 UYH65555:UYH65568 VID65555:VID65568 VRZ65555:VRZ65568 WBV65555:WBV65568 WLR65555:WLR65568 WVN65555:WVN65568 C131091:C131104 JB131091:JB131104 SX131091:SX131104 ACT131091:ACT131104 AMP131091:AMP131104 AWL131091:AWL131104 BGH131091:BGH131104 BQD131091:BQD131104 BZZ131091:BZZ131104 CJV131091:CJV131104 CTR131091:CTR131104 DDN131091:DDN131104 DNJ131091:DNJ131104 DXF131091:DXF131104 EHB131091:EHB131104 EQX131091:EQX131104 FAT131091:FAT131104 FKP131091:FKP131104 FUL131091:FUL131104 GEH131091:GEH131104 GOD131091:GOD131104 GXZ131091:GXZ131104 HHV131091:HHV131104 HRR131091:HRR131104 IBN131091:IBN131104 ILJ131091:ILJ131104 IVF131091:IVF131104 JFB131091:JFB131104 JOX131091:JOX131104 JYT131091:JYT131104 KIP131091:KIP131104 KSL131091:KSL131104 LCH131091:LCH131104 LMD131091:LMD131104 LVZ131091:LVZ131104 MFV131091:MFV131104 MPR131091:MPR131104 MZN131091:MZN131104 NJJ131091:NJJ131104 NTF131091:NTF131104 ODB131091:ODB131104 OMX131091:OMX131104 OWT131091:OWT131104 PGP131091:PGP131104 PQL131091:PQL131104 QAH131091:QAH131104 QKD131091:QKD131104 QTZ131091:QTZ131104 RDV131091:RDV131104 RNR131091:RNR131104 RXN131091:RXN131104 SHJ131091:SHJ131104 SRF131091:SRF131104 TBB131091:TBB131104 TKX131091:TKX131104 TUT131091:TUT131104 UEP131091:UEP131104 UOL131091:UOL131104 UYH131091:UYH131104 VID131091:VID131104 VRZ131091:VRZ131104 WBV131091:WBV131104 WLR131091:WLR131104 WVN131091:WVN131104 C196627:C196640 JB196627:JB196640 SX196627:SX196640 ACT196627:ACT196640 AMP196627:AMP196640 AWL196627:AWL196640 BGH196627:BGH196640 BQD196627:BQD196640 BZZ196627:BZZ196640 CJV196627:CJV196640 CTR196627:CTR196640 DDN196627:DDN196640 DNJ196627:DNJ196640 DXF196627:DXF196640 EHB196627:EHB196640 EQX196627:EQX196640 FAT196627:FAT196640 FKP196627:FKP196640 FUL196627:FUL196640 GEH196627:GEH196640 GOD196627:GOD196640 GXZ196627:GXZ196640 HHV196627:HHV196640 HRR196627:HRR196640 IBN196627:IBN196640 ILJ196627:ILJ196640 IVF196627:IVF196640 JFB196627:JFB196640 JOX196627:JOX196640 JYT196627:JYT196640 KIP196627:KIP196640 KSL196627:KSL196640 LCH196627:LCH196640 LMD196627:LMD196640 LVZ196627:LVZ196640 MFV196627:MFV196640 MPR196627:MPR196640 MZN196627:MZN196640 NJJ196627:NJJ196640 NTF196627:NTF196640 ODB196627:ODB196640 OMX196627:OMX196640 OWT196627:OWT196640 PGP196627:PGP196640 PQL196627:PQL196640 QAH196627:QAH196640 QKD196627:QKD196640 QTZ196627:QTZ196640 RDV196627:RDV196640 RNR196627:RNR196640 RXN196627:RXN196640 SHJ196627:SHJ196640 SRF196627:SRF196640 TBB196627:TBB196640 TKX196627:TKX196640 TUT196627:TUT196640 UEP196627:UEP196640 UOL196627:UOL196640 UYH196627:UYH196640 VID196627:VID196640 VRZ196627:VRZ196640 WBV196627:WBV196640 WLR196627:WLR196640 WVN196627:WVN196640 C262163:C262176 JB262163:JB262176 SX262163:SX262176 ACT262163:ACT262176 AMP262163:AMP262176 AWL262163:AWL262176 BGH262163:BGH262176 BQD262163:BQD262176 BZZ262163:BZZ262176 CJV262163:CJV262176 CTR262163:CTR262176 DDN262163:DDN262176 DNJ262163:DNJ262176 DXF262163:DXF262176 EHB262163:EHB262176 EQX262163:EQX262176 FAT262163:FAT262176 FKP262163:FKP262176 FUL262163:FUL262176 GEH262163:GEH262176 GOD262163:GOD262176 GXZ262163:GXZ262176 HHV262163:HHV262176 HRR262163:HRR262176 IBN262163:IBN262176 ILJ262163:ILJ262176 IVF262163:IVF262176 JFB262163:JFB262176 JOX262163:JOX262176 JYT262163:JYT262176 KIP262163:KIP262176 KSL262163:KSL262176 LCH262163:LCH262176 LMD262163:LMD262176 LVZ262163:LVZ262176 MFV262163:MFV262176 MPR262163:MPR262176 MZN262163:MZN262176 NJJ262163:NJJ262176 NTF262163:NTF262176 ODB262163:ODB262176 OMX262163:OMX262176 OWT262163:OWT262176 PGP262163:PGP262176 PQL262163:PQL262176 QAH262163:QAH262176 QKD262163:QKD262176 QTZ262163:QTZ262176 RDV262163:RDV262176 RNR262163:RNR262176 RXN262163:RXN262176 SHJ262163:SHJ262176 SRF262163:SRF262176 TBB262163:TBB262176 TKX262163:TKX262176 TUT262163:TUT262176 UEP262163:UEP262176 UOL262163:UOL262176 UYH262163:UYH262176 VID262163:VID262176 VRZ262163:VRZ262176 WBV262163:WBV262176 WLR262163:WLR262176 WVN262163:WVN262176 C327699:C327712 JB327699:JB327712 SX327699:SX327712 ACT327699:ACT327712 AMP327699:AMP327712 AWL327699:AWL327712 BGH327699:BGH327712 BQD327699:BQD327712 BZZ327699:BZZ327712 CJV327699:CJV327712 CTR327699:CTR327712 DDN327699:DDN327712 DNJ327699:DNJ327712 DXF327699:DXF327712 EHB327699:EHB327712 EQX327699:EQX327712 FAT327699:FAT327712 FKP327699:FKP327712 FUL327699:FUL327712 GEH327699:GEH327712 GOD327699:GOD327712 GXZ327699:GXZ327712 HHV327699:HHV327712 HRR327699:HRR327712 IBN327699:IBN327712 ILJ327699:ILJ327712 IVF327699:IVF327712 JFB327699:JFB327712 JOX327699:JOX327712 JYT327699:JYT327712 KIP327699:KIP327712 KSL327699:KSL327712 LCH327699:LCH327712 LMD327699:LMD327712 LVZ327699:LVZ327712 MFV327699:MFV327712 MPR327699:MPR327712 MZN327699:MZN327712 NJJ327699:NJJ327712 NTF327699:NTF327712 ODB327699:ODB327712 OMX327699:OMX327712 OWT327699:OWT327712 PGP327699:PGP327712 PQL327699:PQL327712 QAH327699:QAH327712 QKD327699:QKD327712 QTZ327699:QTZ327712 RDV327699:RDV327712 RNR327699:RNR327712 RXN327699:RXN327712 SHJ327699:SHJ327712 SRF327699:SRF327712 TBB327699:TBB327712 TKX327699:TKX327712 TUT327699:TUT327712 UEP327699:UEP327712 UOL327699:UOL327712 UYH327699:UYH327712 VID327699:VID327712 VRZ327699:VRZ327712 WBV327699:WBV327712 WLR327699:WLR327712 WVN327699:WVN327712 C393235:C393248 JB393235:JB393248 SX393235:SX393248 ACT393235:ACT393248 AMP393235:AMP393248 AWL393235:AWL393248 BGH393235:BGH393248 BQD393235:BQD393248 BZZ393235:BZZ393248 CJV393235:CJV393248 CTR393235:CTR393248 DDN393235:DDN393248 DNJ393235:DNJ393248 DXF393235:DXF393248 EHB393235:EHB393248 EQX393235:EQX393248 FAT393235:FAT393248 FKP393235:FKP393248 FUL393235:FUL393248 GEH393235:GEH393248 GOD393235:GOD393248 GXZ393235:GXZ393248 HHV393235:HHV393248 HRR393235:HRR393248 IBN393235:IBN393248 ILJ393235:ILJ393248 IVF393235:IVF393248 JFB393235:JFB393248 JOX393235:JOX393248 JYT393235:JYT393248 KIP393235:KIP393248 KSL393235:KSL393248 LCH393235:LCH393248 LMD393235:LMD393248 LVZ393235:LVZ393248 MFV393235:MFV393248 MPR393235:MPR393248 MZN393235:MZN393248 NJJ393235:NJJ393248 NTF393235:NTF393248 ODB393235:ODB393248 OMX393235:OMX393248 OWT393235:OWT393248 PGP393235:PGP393248 PQL393235:PQL393248 QAH393235:QAH393248 QKD393235:QKD393248 QTZ393235:QTZ393248 RDV393235:RDV393248 RNR393235:RNR393248 RXN393235:RXN393248 SHJ393235:SHJ393248 SRF393235:SRF393248 TBB393235:TBB393248 TKX393235:TKX393248 TUT393235:TUT393248 UEP393235:UEP393248 UOL393235:UOL393248 UYH393235:UYH393248 VID393235:VID393248 VRZ393235:VRZ393248 WBV393235:WBV393248 WLR393235:WLR393248 WVN393235:WVN393248 C458771:C458784 JB458771:JB458784 SX458771:SX458784 ACT458771:ACT458784 AMP458771:AMP458784 AWL458771:AWL458784 BGH458771:BGH458784 BQD458771:BQD458784 BZZ458771:BZZ458784 CJV458771:CJV458784 CTR458771:CTR458784 DDN458771:DDN458784 DNJ458771:DNJ458784 DXF458771:DXF458784 EHB458771:EHB458784 EQX458771:EQX458784 FAT458771:FAT458784 FKP458771:FKP458784 FUL458771:FUL458784 GEH458771:GEH458784 GOD458771:GOD458784 GXZ458771:GXZ458784 HHV458771:HHV458784 HRR458771:HRR458784 IBN458771:IBN458784 ILJ458771:ILJ458784 IVF458771:IVF458784 JFB458771:JFB458784 JOX458771:JOX458784 JYT458771:JYT458784 KIP458771:KIP458784 KSL458771:KSL458784 LCH458771:LCH458784 LMD458771:LMD458784 LVZ458771:LVZ458784 MFV458771:MFV458784 MPR458771:MPR458784 MZN458771:MZN458784 NJJ458771:NJJ458784 NTF458771:NTF458784 ODB458771:ODB458784 OMX458771:OMX458784 OWT458771:OWT458784 PGP458771:PGP458784 PQL458771:PQL458784 QAH458771:QAH458784 QKD458771:QKD458784 QTZ458771:QTZ458784 RDV458771:RDV458784 RNR458771:RNR458784 RXN458771:RXN458784 SHJ458771:SHJ458784 SRF458771:SRF458784 TBB458771:TBB458784 TKX458771:TKX458784 TUT458771:TUT458784 UEP458771:UEP458784 UOL458771:UOL458784 UYH458771:UYH458784 VID458771:VID458784 VRZ458771:VRZ458784 WBV458771:WBV458784 WLR458771:WLR458784 WVN458771:WVN458784 C524307:C524320 JB524307:JB524320 SX524307:SX524320 ACT524307:ACT524320 AMP524307:AMP524320 AWL524307:AWL524320 BGH524307:BGH524320 BQD524307:BQD524320 BZZ524307:BZZ524320 CJV524307:CJV524320 CTR524307:CTR524320 DDN524307:DDN524320 DNJ524307:DNJ524320 DXF524307:DXF524320 EHB524307:EHB524320 EQX524307:EQX524320 FAT524307:FAT524320 FKP524307:FKP524320 FUL524307:FUL524320 GEH524307:GEH524320 GOD524307:GOD524320 GXZ524307:GXZ524320 HHV524307:HHV524320 HRR524307:HRR524320 IBN524307:IBN524320 ILJ524307:ILJ524320 IVF524307:IVF524320 JFB524307:JFB524320 JOX524307:JOX524320 JYT524307:JYT524320 KIP524307:KIP524320 KSL524307:KSL524320 LCH524307:LCH524320 LMD524307:LMD524320 LVZ524307:LVZ524320 MFV524307:MFV524320 MPR524307:MPR524320 MZN524307:MZN524320 NJJ524307:NJJ524320 NTF524307:NTF524320 ODB524307:ODB524320 OMX524307:OMX524320 OWT524307:OWT524320 PGP524307:PGP524320 PQL524307:PQL524320 QAH524307:QAH524320 QKD524307:QKD524320 QTZ524307:QTZ524320 RDV524307:RDV524320 RNR524307:RNR524320 RXN524307:RXN524320 SHJ524307:SHJ524320 SRF524307:SRF524320 TBB524307:TBB524320 TKX524307:TKX524320 TUT524307:TUT524320 UEP524307:UEP524320 UOL524307:UOL524320 UYH524307:UYH524320 VID524307:VID524320 VRZ524307:VRZ524320 WBV524307:WBV524320 WLR524307:WLR524320 WVN524307:WVN524320 C589843:C589856 JB589843:JB589856 SX589843:SX589856 ACT589843:ACT589856 AMP589843:AMP589856 AWL589843:AWL589856 BGH589843:BGH589856 BQD589843:BQD589856 BZZ589843:BZZ589856 CJV589843:CJV589856 CTR589843:CTR589856 DDN589843:DDN589856 DNJ589843:DNJ589856 DXF589843:DXF589856 EHB589843:EHB589856 EQX589843:EQX589856 FAT589843:FAT589856 FKP589843:FKP589856 FUL589843:FUL589856 GEH589843:GEH589856 GOD589843:GOD589856 GXZ589843:GXZ589856 HHV589843:HHV589856 HRR589843:HRR589856 IBN589843:IBN589856 ILJ589843:ILJ589856 IVF589843:IVF589856 JFB589843:JFB589856 JOX589843:JOX589856 JYT589843:JYT589856 KIP589843:KIP589856 KSL589843:KSL589856 LCH589843:LCH589856 LMD589843:LMD589856 LVZ589843:LVZ589856 MFV589843:MFV589856 MPR589843:MPR589856 MZN589843:MZN589856 NJJ589843:NJJ589856 NTF589843:NTF589856 ODB589843:ODB589856 OMX589843:OMX589856 OWT589843:OWT589856 PGP589843:PGP589856 PQL589843:PQL589856 QAH589843:QAH589856 QKD589843:QKD589856 QTZ589843:QTZ589856 RDV589843:RDV589856 RNR589843:RNR589856 RXN589843:RXN589856 SHJ589843:SHJ589856 SRF589843:SRF589856 TBB589843:TBB589856 TKX589843:TKX589856 TUT589843:TUT589856 UEP589843:UEP589856 UOL589843:UOL589856 UYH589843:UYH589856 VID589843:VID589856 VRZ589843:VRZ589856 WBV589843:WBV589856 WLR589843:WLR589856 WVN589843:WVN589856 C655379:C655392 JB655379:JB655392 SX655379:SX655392 ACT655379:ACT655392 AMP655379:AMP655392 AWL655379:AWL655392 BGH655379:BGH655392 BQD655379:BQD655392 BZZ655379:BZZ655392 CJV655379:CJV655392 CTR655379:CTR655392 DDN655379:DDN655392 DNJ655379:DNJ655392 DXF655379:DXF655392 EHB655379:EHB655392 EQX655379:EQX655392 FAT655379:FAT655392 FKP655379:FKP655392 FUL655379:FUL655392 GEH655379:GEH655392 GOD655379:GOD655392 GXZ655379:GXZ655392 HHV655379:HHV655392 HRR655379:HRR655392 IBN655379:IBN655392 ILJ655379:ILJ655392 IVF655379:IVF655392 JFB655379:JFB655392 JOX655379:JOX655392 JYT655379:JYT655392 KIP655379:KIP655392 KSL655379:KSL655392 LCH655379:LCH655392 LMD655379:LMD655392 LVZ655379:LVZ655392 MFV655379:MFV655392 MPR655379:MPR655392 MZN655379:MZN655392 NJJ655379:NJJ655392 NTF655379:NTF655392 ODB655379:ODB655392 OMX655379:OMX655392 OWT655379:OWT655392 PGP655379:PGP655392 PQL655379:PQL655392 QAH655379:QAH655392 QKD655379:QKD655392 QTZ655379:QTZ655392 RDV655379:RDV655392 RNR655379:RNR655392 RXN655379:RXN655392 SHJ655379:SHJ655392 SRF655379:SRF655392 TBB655379:TBB655392 TKX655379:TKX655392 TUT655379:TUT655392 UEP655379:UEP655392 UOL655379:UOL655392 UYH655379:UYH655392 VID655379:VID655392 VRZ655379:VRZ655392 WBV655379:WBV655392 WLR655379:WLR655392 WVN655379:WVN655392 C720915:C720928 JB720915:JB720928 SX720915:SX720928 ACT720915:ACT720928 AMP720915:AMP720928 AWL720915:AWL720928 BGH720915:BGH720928 BQD720915:BQD720928 BZZ720915:BZZ720928 CJV720915:CJV720928 CTR720915:CTR720928 DDN720915:DDN720928 DNJ720915:DNJ720928 DXF720915:DXF720928 EHB720915:EHB720928 EQX720915:EQX720928 FAT720915:FAT720928 FKP720915:FKP720928 FUL720915:FUL720928 GEH720915:GEH720928 GOD720915:GOD720928 GXZ720915:GXZ720928 HHV720915:HHV720928 HRR720915:HRR720928 IBN720915:IBN720928 ILJ720915:ILJ720928 IVF720915:IVF720928 JFB720915:JFB720928 JOX720915:JOX720928 JYT720915:JYT720928 KIP720915:KIP720928 KSL720915:KSL720928 LCH720915:LCH720928 LMD720915:LMD720928 LVZ720915:LVZ720928 MFV720915:MFV720928 MPR720915:MPR720928 MZN720915:MZN720928 NJJ720915:NJJ720928 NTF720915:NTF720928 ODB720915:ODB720928 OMX720915:OMX720928 OWT720915:OWT720928 PGP720915:PGP720928 PQL720915:PQL720928 QAH720915:QAH720928 QKD720915:QKD720928 QTZ720915:QTZ720928 RDV720915:RDV720928 RNR720915:RNR720928 RXN720915:RXN720928 SHJ720915:SHJ720928 SRF720915:SRF720928 TBB720915:TBB720928 TKX720915:TKX720928 TUT720915:TUT720928 UEP720915:UEP720928 UOL720915:UOL720928 UYH720915:UYH720928 VID720915:VID720928 VRZ720915:VRZ720928 WBV720915:WBV720928 WLR720915:WLR720928 WVN720915:WVN720928 C786451:C786464 JB786451:JB786464 SX786451:SX786464 ACT786451:ACT786464 AMP786451:AMP786464 AWL786451:AWL786464 BGH786451:BGH786464 BQD786451:BQD786464 BZZ786451:BZZ786464 CJV786451:CJV786464 CTR786451:CTR786464 DDN786451:DDN786464 DNJ786451:DNJ786464 DXF786451:DXF786464 EHB786451:EHB786464 EQX786451:EQX786464 FAT786451:FAT786464 FKP786451:FKP786464 FUL786451:FUL786464 GEH786451:GEH786464 GOD786451:GOD786464 GXZ786451:GXZ786464 HHV786451:HHV786464 HRR786451:HRR786464 IBN786451:IBN786464 ILJ786451:ILJ786464 IVF786451:IVF786464 JFB786451:JFB786464 JOX786451:JOX786464 JYT786451:JYT786464 KIP786451:KIP786464 KSL786451:KSL786464 LCH786451:LCH786464 LMD786451:LMD786464 LVZ786451:LVZ786464 MFV786451:MFV786464 MPR786451:MPR786464 MZN786451:MZN786464 NJJ786451:NJJ786464 NTF786451:NTF786464 ODB786451:ODB786464 OMX786451:OMX786464 OWT786451:OWT786464 PGP786451:PGP786464 PQL786451:PQL786464 QAH786451:QAH786464 QKD786451:QKD786464 QTZ786451:QTZ786464 RDV786451:RDV786464 RNR786451:RNR786464 RXN786451:RXN786464 SHJ786451:SHJ786464 SRF786451:SRF786464 TBB786451:TBB786464 TKX786451:TKX786464 TUT786451:TUT786464 UEP786451:UEP786464 UOL786451:UOL786464 UYH786451:UYH786464 VID786451:VID786464 VRZ786451:VRZ786464 WBV786451:WBV786464 WLR786451:WLR786464 WVN786451:WVN786464 C851987:C852000 JB851987:JB852000 SX851987:SX852000 ACT851987:ACT852000 AMP851987:AMP852000 AWL851987:AWL852000 BGH851987:BGH852000 BQD851987:BQD852000 BZZ851987:BZZ852000 CJV851987:CJV852000 CTR851987:CTR852000 DDN851987:DDN852000 DNJ851987:DNJ852000 DXF851987:DXF852000 EHB851987:EHB852000 EQX851987:EQX852000 FAT851987:FAT852000 FKP851987:FKP852000 FUL851987:FUL852000 GEH851987:GEH852000 GOD851987:GOD852000 GXZ851987:GXZ852000 HHV851987:HHV852000 HRR851987:HRR852000 IBN851987:IBN852000 ILJ851987:ILJ852000 IVF851987:IVF852000 JFB851987:JFB852000 JOX851987:JOX852000 JYT851987:JYT852000 KIP851987:KIP852000 KSL851987:KSL852000 LCH851987:LCH852000 LMD851987:LMD852000 LVZ851987:LVZ852000 MFV851987:MFV852000 MPR851987:MPR852000 MZN851987:MZN852000 NJJ851987:NJJ852000 NTF851987:NTF852000 ODB851987:ODB852000 OMX851987:OMX852000 OWT851987:OWT852000 PGP851987:PGP852000 PQL851987:PQL852000 QAH851987:QAH852000 QKD851987:QKD852000 QTZ851987:QTZ852000 RDV851987:RDV852000 RNR851987:RNR852000 RXN851987:RXN852000 SHJ851987:SHJ852000 SRF851987:SRF852000 TBB851987:TBB852000 TKX851987:TKX852000 TUT851987:TUT852000 UEP851987:UEP852000 UOL851987:UOL852000 UYH851987:UYH852000 VID851987:VID852000 VRZ851987:VRZ852000 WBV851987:WBV852000 WLR851987:WLR852000 WVN851987:WVN852000 C917523:C917536 JB917523:JB917536 SX917523:SX917536 ACT917523:ACT917536 AMP917523:AMP917536 AWL917523:AWL917536 BGH917523:BGH917536 BQD917523:BQD917536 BZZ917523:BZZ917536 CJV917523:CJV917536 CTR917523:CTR917536 DDN917523:DDN917536 DNJ917523:DNJ917536 DXF917523:DXF917536 EHB917523:EHB917536 EQX917523:EQX917536 FAT917523:FAT917536 FKP917523:FKP917536 FUL917523:FUL917536 GEH917523:GEH917536 GOD917523:GOD917536 GXZ917523:GXZ917536 HHV917523:HHV917536 HRR917523:HRR917536 IBN917523:IBN917536 ILJ917523:ILJ917536 IVF917523:IVF917536 JFB917523:JFB917536 JOX917523:JOX917536 JYT917523:JYT917536 KIP917523:KIP917536 KSL917523:KSL917536 LCH917523:LCH917536 LMD917523:LMD917536 LVZ917523:LVZ917536 MFV917523:MFV917536 MPR917523:MPR917536 MZN917523:MZN917536 NJJ917523:NJJ917536 NTF917523:NTF917536 ODB917523:ODB917536 OMX917523:OMX917536 OWT917523:OWT917536 PGP917523:PGP917536 PQL917523:PQL917536 QAH917523:QAH917536 QKD917523:QKD917536 QTZ917523:QTZ917536 RDV917523:RDV917536 RNR917523:RNR917536 RXN917523:RXN917536 SHJ917523:SHJ917536 SRF917523:SRF917536 TBB917523:TBB917536 TKX917523:TKX917536 TUT917523:TUT917536 UEP917523:UEP917536 UOL917523:UOL917536 UYH917523:UYH917536 VID917523:VID917536 VRZ917523:VRZ917536 WBV917523:WBV917536 WLR917523:WLR917536 WVN917523:WVN917536 C983059:C983072 JB983059:JB983072 SX983059:SX983072 ACT983059:ACT983072 AMP983059:AMP983072 AWL983059:AWL983072 BGH983059:BGH983072 BQD983059:BQD983072 BZZ983059:BZZ983072 CJV983059:CJV983072 CTR983059:CTR983072 DDN983059:DDN983072 DNJ983059:DNJ983072 DXF983059:DXF983072 EHB983059:EHB983072 EQX983059:EQX983072 FAT983059:FAT983072 FKP983059:FKP983072 FUL983059:FUL983072 GEH983059:GEH983072 GOD983059:GOD983072 GXZ983059:GXZ983072 HHV983059:HHV983072 HRR983059:HRR983072 IBN983059:IBN983072 ILJ983059:ILJ983072 IVF983059:IVF983072 JFB983059:JFB983072 JOX983059:JOX983072 JYT983059:JYT983072 KIP983059:KIP983072 KSL983059:KSL983072 LCH983059:LCH983072 LMD983059:LMD983072 LVZ983059:LVZ983072 MFV983059:MFV983072 MPR983059:MPR983072 MZN983059:MZN983072 NJJ983059:NJJ983072 NTF983059:NTF983072 ODB983059:ODB983072 OMX983059:OMX983072 OWT983059:OWT983072 PGP983059:PGP983072 PQL983059:PQL983072 QAH983059:QAH983072 QKD983059:QKD983072 QTZ983059:QTZ983072 RDV983059:RDV983072 RNR983059:RNR983072 RXN983059:RXN983072 SHJ983059:SHJ983072 SRF983059:SRF983072 TBB983059:TBB983072 TKX983059:TKX983072 TUT983059:TUT983072 UEP983059:UEP983072 UOL983059:UOL983072 UYH983059:UYH983072 VID983059:VID983072 VRZ983059:VRZ983072 WBV983059:WBV983072 WLR983059:WLR983072" xr:uid="{7660C626-12B5-4D17-A4C4-B021BC2F8DBF}">
      <formula1>"障害者支援施設,グループホーム,居宅介護,重度訪問介護,短期入所,重度障害者等包括支援,障害児入所施設"</formula1>
    </dataValidation>
    <dataValidation type="list" allowBlank="1" showInputMessage="1" showErrorMessage="1" sqref="WVS983059:WVS983072 JG5:JG29 TC5:TC29 ACY5:ACY29 AMU5:AMU29 AWQ5:AWQ29 BGM5:BGM29 BQI5:BQI29 CAE5:CAE29 CKA5:CKA29 CTW5:CTW29 DDS5:DDS29 DNO5:DNO29 DXK5:DXK29 EHG5:EHG29 ERC5:ERC29 FAY5:FAY29 FKU5:FKU29 FUQ5:FUQ29 GEM5:GEM29 GOI5:GOI29 GYE5:GYE29 HIA5:HIA29 HRW5:HRW29 IBS5:IBS29 ILO5:ILO29 IVK5:IVK29 JFG5:JFG29 JPC5:JPC29 JYY5:JYY29 KIU5:KIU29 KSQ5:KSQ29 LCM5:LCM29 LMI5:LMI29 LWE5:LWE29 MGA5:MGA29 MPW5:MPW29 MZS5:MZS29 NJO5:NJO29 NTK5:NTK29 ODG5:ODG29 ONC5:ONC29 OWY5:OWY29 PGU5:PGU29 PQQ5:PQQ29 QAM5:QAM29 QKI5:QKI29 QUE5:QUE29 REA5:REA29 RNW5:RNW29 RXS5:RXS29 SHO5:SHO29 SRK5:SRK29 TBG5:TBG29 TLC5:TLC29 TUY5:TUY29 UEU5:UEU29 UOQ5:UOQ29 UYM5:UYM29 VII5:VII29 VSE5:VSE29 WCA5:WCA29 WLW5:WLW29 WVS5:WVS29 M65555:M65568 JG65555:JG65568 TC65555:TC65568 ACY65555:ACY65568 AMU65555:AMU65568 AWQ65555:AWQ65568 BGM65555:BGM65568 BQI65555:BQI65568 CAE65555:CAE65568 CKA65555:CKA65568 CTW65555:CTW65568 DDS65555:DDS65568 DNO65555:DNO65568 DXK65555:DXK65568 EHG65555:EHG65568 ERC65555:ERC65568 FAY65555:FAY65568 FKU65555:FKU65568 FUQ65555:FUQ65568 GEM65555:GEM65568 GOI65555:GOI65568 GYE65555:GYE65568 HIA65555:HIA65568 HRW65555:HRW65568 IBS65555:IBS65568 ILO65555:ILO65568 IVK65555:IVK65568 JFG65555:JFG65568 JPC65555:JPC65568 JYY65555:JYY65568 KIU65555:KIU65568 KSQ65555:KSQ65568 LCM65555:LCM65568 LMI65555:LMI65568 LWE65555:LWE65568 MGA65555:MGA65568 MPW65555:MPW65568 MZS65555:MZS65568 NJO65555:NJO65568 NTK65555:NTK65568 ODG65555:ODG65568 ONC65555:ONC65568 OWY65555:OWY65568 PGU65555:PGU65568 PQQ65555:PQQ65568 QAM65555:QAM65568 QKI65555:QKI65568 QUE65555:QUE65568 REA65555:REA65568 RNW65555:RNW65568 RXS65555:RXS65568 SHO65555:SHO65568 SRK65555:SRK65568 TBG65555:TBG65568 TLC65555:TLC65568 TUY65555:TUY65568 UEU65555:UEU65568 UOQ65555:UOQ65568 UYM65555:UYM65568 VII65555:VII65568 VSE65555:VSE65568 WCA65555:WCA65568 WLW65555:WLW65568 WVS65555:WVS65568 M131091:M131104 JG131091:JG131104 TC131091:TC131104 ACY131091:ACY131104 AMU131091:AMU131104 AWQ131091:AWQ131104 BGM131091:BGM131104 BQI131091:BQI131104 CAE131091:CAE131104 CKA131091:CKA131104 CTW131091:CTW131104 DDS131091:DDS131104 DNO131091:DNO131104 DXK131091:DXK131104 EHG131091:EHG131104 ERC131091:ERC131104 FAY131091:FAY131104 FKU131091:FKU131104 FUQ131091:FUQ131104 GEM131091:GEM131104 GOI131091:GOI131104 GYE131091:GYE131104 HIA131091:HIA131104 HRW131091:HRW131104 IBS131091:IBS131104 ILO131091:ILO131104 IVK131091:IVK131104 JFG131091:JFG131104 JPC131091:JPC131104 JYY131091:JYY131104 KIU131091:KIU131104 KSQ131091:KSQ131104 LCM131091:LCM131104 LMI131091:LMI131104 LWE131091:LWE131104 MGA131091:MGA131104 MPW131091:MPW131104 MZS131091:MZS131104 NJO131091:NJO131104 NTK131091:NTK131104 ODG131091:ODG131104 ONC131091:ONC131104 OWY131091:OWY131104 PGU131091:PGU131104 PQQ131091:PQQ131104 QAM131091:QAM131104 QKI131091:QKI131104 QUE131091:QUE131104 REA131091:REA131104 RNW131091:RNW131104 RXS131091:RXS131104 SHO131091:SHO131104 SRK131091:SRK131104 TBG131091:TBG131104 TLC131091:TLC131104 TUY131091:TUY131104 UEU131091:UEU131104 UOQ131091:UOQ131104 UYM131091:UYM131104 VII131091:VII131104 VSE131091:VSE131104 WCA131091:WCA131104 WLW131091:WLW131104 WVS131091:WVS131104 M196627:M196640 JG196627:JG196640 TC196627:TC196640 ACY196627:ACY196640 AMU196627:AMU196640 AWQ196627:AWQ196640 BGM196627:BGM196640 BQI196627:BQI196640 CAE196627:CAE196640 CKA196627:CKA196640 CTW196627:CTW196640 DDS196627:DDS196640 DNO196627:DNO196640 DXK196627:DXK196640 EHG196627:EHG196640 ERC196627:ERC196640 FAY196627:FAY196640 FKU196627:FKU196640 FUQ196627:FUQ196640 GEM196627:GEM196640 GOI196627:GOI196640 GYE196627:GYE196640 HIA196627:HIA196640 HRW196627:HRW196640 IBS196627:IBS196640 ILO196627:ILO196640 IVK196627:IVK196640 JFG196627:JFG196640 JPC196627:JPC196640 JYY196627:JYY196640 KIU196627:KIU196640 KSQ196627:KSQ196640 LCM196627:LCM196640 LMI196627:LMI196640 LWE196627:LWE196640 MGA196627:MGA196640 MPW196627:MPW196640 MZS196627:MZS196640 NJO196627:NJO196640 NTK196627:NTK196640 ODG196627:ODG196640 ONC196627:ONC196640 OWY196627:OWY196640 PGU196627:PGU196640 PQQ196627:PQQ196640 QAM196627:QAM196640 QKI196627:QKI196640 QUE196627:QUE196640 REA196627:REA196640 RNW196627:RNW196640 RXS196627:RXS196640 SHO196627:SHO196640 SRK196627:SRK196640 TBG196627:TBG196640 TLC196627:TLC196640 TUY196627:TUY196640 UEU196627:UEU196640 UOQ196627:UOQ196640 UYM196627:UYM196640 VII196627:VII196640 VSE196627:VSE196640 WCA196627:WCA196640 WLW196627:WLW196640 WVS196627:WVS196640 M262163:M262176 JG262163:JG262176 TC262163:TC262176 ACY262163:ACY262176 AMU262163:AMU262176 AWQ262163:AWQ262176 BGM262163:BGM262176 BQI262163:BQI262176 CAE262163:CAE262176 CKA262163:CKA262176 CTW262163:CTW262176 DDS262163:DDS262176 DNO262163:DNO262176 DXK262163:DXK262176 EHG262163:EHG262176 ERC262163:ERC262176 FAY262163:FAY262176 FKU262163:FKU262176 FUQ262163:FUQ262176 GEM262163:GEM262176 GOI262163:GOI262176 GYE262163:GYE262176 HIA262163:HIA262176 HRW262163:HRW262176 IBS262163:IBS262176 ILO262163:ILO262176 IVK262163:IVK262176 JFG262163:JFG262176 JPC262163:JPC262176 JYY262163:JYY262176 KIU262163:KIU262176 KSQ262163:KSQ262176 LCM262163:LCM262176 LMI262163:LMI262176 LWE262163:LWE262176 MGA262163:MGA262176 MPW262163:MPW262176 MZS262163:MZS262176 NJO262163:NJO262176 NTK262163:NTK262176 ODG262163:ODG262176 ONC262163:ONC262176 OWY262163:OWY262176 PGU262163:PGU262176 PQQ262163:PQQ262176 QAM262163:QAM262176 QKI262163:QKI262176 QUE262163:QUE262176 REA262163:REA262176 RNW262163:RNW262176 RXS262163:RXS262176 SHO262163:SHO262176 SRK262163:SRK262176 TBG262163:TBG262176 TLC262163:TLC262176 TUY262163:TUY262176 UEU262163:UEU262176 UOQ262163:UOQ262176 UYM262163:UYM262176 VII262163:VII262176 VSE262163:VSE262176 WCA262163:WCA262176 WLW262163:WLW262176 WVS262163:WVS262176 M327699:M327712 JG327699:JG327712 TC327699:TC327712 ACY327699:ACY327712 AMU327699:AMU327712 AWQ327699:AWQ327712 BGM327699:BGM327712 BQI327699:BQI327712 CAE327699:CAE327712 CKA327699:CKA327712 CTW327699:CTW327712 DDS327699:DDS327712 DNO327699:DNO327712 DXK327699:DXK327712 EHG327699:EHG327712 ERC327699:ERC327712 FAY327699:FAY327712 FKU327699:FKU327712 FUQ327699:FUQ327712 GEM327699:GEM327712 GOI327699:GOI327712 GYE327699:GYE327712 HIA327699:HIA327712 HRW327699:HRW327712 IBS327699:IBS327712 ILO327699:ILO327712 IVK327699:IVK327712 JFG327699:JFG327712 JPC327699:JPC327712 JYY327699:JYY327712 KIU327699:KIU327712 KSQ327699:KSQ327712 LCM327699:LCM327712 LMI327699:LMI327712 LWE327699:LWE327712 MGA327699:MGA327712 MPW327699:MPW327712 MZS327699:MZS327712 NJO327699:NJO327712 NTK327699:NTK327712 ODG327699:ODG327712 ONC327699:ONC327712 OWY327699:OWY327712 PGU327699:PGU327712 PQQ327699:PQQ327712 QAM327699:QAM327712 QKI327699:QKI327712 QUE327699:QUE327712 REA327699:REA327712 RNW327699:RNW327712 RXS327699:RXS327712 SHO327699:SHO327712 SRK327699:SRK327712 TBG327699:TBG327712 TLC327699:TLC327712 TUY327699:TUY327712 UEU327699:UEU327712 UOQ327699:UOQ327712 UYM327699:UYM327712 VII327699:VII327712 VSE327699:VSE327712 WCA327699:WCA327712 WLW327699:WLW327712 WVS327699:WVS327712 M393235:M393248 JG393235:JG393248 TC393235:TC393248 ACY393235:ACY393248 AMU393235:AMU393248 AWQ393235:AWQ393248 BGM393235:BGM393248 BQI393235:BQI393248 CAE393235:CAE393248 CKA393235:CKA393248 CTW393235:CTW393248 DDS393235:DDS393248 DNO393235:DNO393248 DXK393235:DXK393248 EHG393235:EHG393248 ERC393235:ERC393248 FAY393235:FAY393248 FKU393235:FKU393248 FUQ393235:FUQ393248 GEM393235:GEM393248 GOI393235:GOI393248 GYE393235:GYE393248 HIA393235:HIA393248 HRW393235:HRW393248 IBS393235:IBS393248 ILO393235:ILO393248 IVK393235:IVK393248 JFG393235:JFG393248 JPC393235:JPC393248 JYY393235:JYY393248 KIU393235:KIU393248 KSQ393235:KSQ393248 LCM393235:LCM393248 LMI393235:LMI393248 LWE393235:LWE393248 MGA393235:MGA393248 MPW393235:MPW393248 MZS393235:MZS393248 NJO393235:NJO393248 NTK393235:NTK393248 ODG393235:ODG393248 ONC393235:ONC393248 OWY393235:OWY393248 PGU393235:PGU393248 PQQ393235:PQQ393248 QAM393235:QAM393248 QKI393235:QKI393248 QUE393235:QUE393248 REA393235:REA393248 RNW393235:RNW393248 RXS393235:RXS393248 SHO393235:SHO393248 SRK393235:SRK393248 TBG393235:TBG393248 TLC393235:TLC393248 TUY393235:TUY393248 UEU393235:UEU393248 UOQ393235:UOQ393248 UYM393235:UYM393248 VII393235:VII393248 VSE393235:VSE393248 WCA393235:WCA393248 WLW393235:WLW393248 WVS393235:WVS393248 M458771:M458784 JG458771:JG458784 TC458771:TC458784 ACY458771:ACY458784 AMU458771:AMU458784 AWQ458771:AWQ458784 BGM458771:BGM458784 BQI458771:BQI458784 CAE458771:CAE458784 CKA458771:CKA458784 CTW458771:CTW458784 DDS458771:DDS458784 DNO458771:DNO458784 DXK458771:DXK458784 EHG458771:EHG458784 ERC458771:ERC458784 FAY458771:FAY458784 FKU458771:FKU458784 FUQ458771:FUQ458784 GEM458771:GEM458784 GOI458771:GOI458784 GYE458771:GYE458784 HIA458771:HIA458784 HRW458771:HRW458784 IBS458771:IBS458784 ILO458771:ILO458784 IVK458771:IVK458784 JFG458771:JFG458784 JPC458771:JPC458784 JYY458771:JYY458784 KIU458771:KIU458784 KSQ458771:KSQ458784 LCM458771:LCM458784 LMI458771:LMI458784 LWE458771:LWE458784 MGA458771:MGA458784 MPW458771:MPW458784 MZS458771:MZS458784 NJO458771:NJO458784 NTK458771:NTK458784 ODG458771:ODG458784 ONC458771:ONC458784 OWY458771:OWY458784 PGU458771:PGU458784 PQQ458771:PQQ458784 QAM458771:QAM458784 QKI458771:QKI458784 QUE458771:QUE458784 REA458771:REA458784 RNW458771:RNW458784 RXS458771:RXS458784 SHO458771:SHO458784 SRK458771:SRK458784 TBG458771:TBG458784 TLC458771:TLC458784 TUY458771:TUY458784 UEU458771:UEU458784 UOQ458771:UOQ458784 UYM458771:UYM458784 VII458771:VII458784 VSE458771:VSE458784 WCA458771:WCA458784 WLW458771:WLW458784 WVS458771:WVS458784 M524307:M524320 JG524307:JG524320 TC524307:TC524320 ACY524307:ACY524320 AMU524307:AMU524320 AWQ524307:AWQ524320 BGM524307:BGM524320 BQI524307:BQI524320 CAE524307:CAE524320 CKA524307:CKA524320 CTW524307:CTW524320 DDS524307:DDS524320 DNO524307:DNO524320 DXK524307:DXK524320 EHG524307:EHG524320 ERC524307:ERC524320 FAY524307:FAY524320 FKU524307:FKU524320 FUQ524307:FUQ524320 GEM524307:GEM524320 GOI524307:GOI524320 GYE524307:GYE524320 HIA524307:HIA524320 HRW524307:HRW524320 IBS524307:IBS524320 ILO524307:ILO524320 IVK524307:IVK524320 JFG524307:JFG524320 JPC524307:JPC524320 JYY524307:JYY524320 KIU524307:KIU524320 KSQ524307:KSQ524320 LCM524307:LCM524320 LMI524307:LMI524320 LWE524307:LWE524320 MGA524307:MGA524320 MPW524307:MPW524320 MZS524307:MZS524320 NJO524307:NJO524320 NTK524307:NTK524320 ODG524307:ODG524320 ONC524307:ONC524320 OWY524307:OWY524320 PGU524307:PGU524320 PQQ524307:PQQ524320 QAM524307:QAM524320 QKI524307:QKI524320 QUE524307:QUE524320 REA524307:REA524320 RNW524307:RNW524320 RXS524307:RXS524320 SHO524307:SHO524320 SRK524307:SRK524320 TBG524307:TBG524320 TLC524307:TLC524320 TUY524307:TUY524320 UEU524307:UEU524320 UOQ524307:UOQ524320 UYM524307:UYM524320 VII524307:VII524320 VSE524307:VSE524320 WCA524307:WCA524320 WLW524307:WLW524320 WVS524307:WVS524320 M589843:M589856 JG589843:JG589856 TC589843:TC589856 ACY589843:ACY589856 AMU589843:AMU589856 AWQ589843:AWQ589856 BGM589843:BGM589856 BQI589843:BQI589856 CAE589843:CAE589856 CKA589843:CKA589856 CTW589843:CTW589856 DDS589843:DDS589856 DNO589843:DNO589856 DXK589843:DXK589856 EHG589843:EHG589856 ERC589843:ERC589856 FAY589843:FAY589856 FKU589843:FKU589856 FUQ589843:FUQ589856 GEM589843:GEM589856 GOI589843:GOI589856 GYE589843:GYE589856 HIA589843:HIA589856 HRW589843:HRW589856 IBS589843:IBS589856 ILO589843:ILO589856 IVK589843:IVK589856 JFG589843:JFG589856 JPC589843:JPC589856 JYY589843:JYY589856 KIU589843:KIU589856 KSQ589843:KSQ589856 LCM589843:LCM589856 LMI589843:LMI589856 LWE589843:LWE589856 MGA589843:MGA589856 MPW589843:MPW589856 MZS589843:MZS589856 NJO589843:NJO589856 NTK589843:NTK589856 ODG589843:ODG589856 ONC589843:ONC589856 OWY589843:OWY589856 PGU589843:PGU589856 PQQ589843:PQQ589856 QAM589843:QAM589856 QKI589843:QKI589856 QUE589843:QUE589856 REA589843:REA589856 RNW589843:RNW589856 RXS589843:RXS589856 SHO589843:SHO589856 SRK589843:SRK589856 TBG589843:TBG589856 TLC589843:TLC589856 TUY589843:TUY589856 UEU589843:UEU589856 UOQ589843:UOQ589856 UYM589843:UYM589856 VII589843:VII589856 VSE589843:VSE589856 WCA589843:WCA589856 WLW589843:WLW589856 WVS589843:WVS589856 M655379:M655392 JG655379:JG655392 TC655379:TC655392 ACY655379:ACY655392 AMU655379:AMU655392 AWQ655379:AWQ655392 BGM655379:BGM655392 BQI655379:BQI655392 CAE655379:CAE655392 CKA655379:CKA655392 CTW655379:CTW655392 DDS655379:DDS655392 DNO655379:DNO655392 DXK655379:DXK655392 EHG655379:EHG655392 ERC655379:ERC655392 FAY655379:FAY655392 FKU655379:FKU655392 FUQ655379:FUQ655392 GEM655379:GEM655392 GOI655379:GOI655392 GYE655379:GYE655392 HIA655379:HIA655392 HRW655379:HRW655392 IBS655379:IBS655392 ILO655379:ILO655392 IVK655379:IVK655392 JFG655379:JFG655392 JPC655379:JPC655392 JYY655379:JYY655392 KIU655379:KIU655392 KSQ655379:KSQ655392 LCM655379:LCM655392 LMI655379:LMI655392 LWE655379:LWE655392 MGA655379:MGA655392 MPW655379:MPW655392 MZS655379:MZS655392 NJO655379:NJO655392 NTK655379:NTK655392 ODG655379:ODG655392 ONC655379:ONC655392 OWY655379:OWY655392 PGU655379:PGU655392 PQQ655379:PQQ655392 QAM655379:QAM655392 QKI655379:QKI655392 QUE655379:QUE655392 REA655379:REA655392 RNW655379:RNW655392 RXS655379:RXS655392 SHO655379:SHO655392 SRK655379:SRK655392 TBG655379:TBG655392 TLC655379:TLC655392 TUY655379:TUY655392 UEU655379:UEU655392 UOQ655379:UOQ655392 UYM655379:UYM655392 VII655379:VII655392 VSE655379:VSE655392 WCA655379:WCA655392 WLW655379:WLW655392 WVS655379:WVS655392 M720915:M720928 JG720915:JG720928 TC720915:TC720928 ACY720915:ACY720928 AMU720915:AMU720928 AWQ720915:AWQ720928 BGM720915:BGM720928 BQI720915:BQI720928 CAE720915:CAE720928 CKA720915:CKA720928 CTW720915:CTW720928 DDS720915:DDS720928 DNO720915:DNO720928 DXK720915:DXK720928 EHG720915:EHG720928 ERC720915:ERC720928 FAY720915:FAY720928 FKU720915:FKU720928 FUQ720915:FUQ720928 GEM720915:GEM720928 GOI720915:GOI720928 GYE720915:GYE720928 HIA720915:HIA720928 HRW720915:HRW720928 IBS720915:IBS720928 ILO720915:ILO720928 IVK720915:IVK720928 JFG720915:JFG720928 JPC720915:JPC720928 JYY720915:JYY720928 KIU720915:KIU720928 KSQ720915:KSQ720928 LCM720915:LCM720928 LMI720915:LMI720928 LWE720915:LWE720928 MGA720915:MGA720928 MPW720915:MPW720928 MZS720915:MZS720928 NJO720915:NJO720928 NTK720915:NTK720928 ODG720915:ODG720928 ONC720915:ONC720928 OWY720915:OWY720928 PGU720915:PGU720928 PQQ720915:PQQ720928 QAM720915:QAM720928 QKI720915:QKI720928 QUE720915:QUE720928 REA720915:REA720928 RNW720915:RNW720928 RXS720915:RXS720928 SHO720915:SHO720928 SRK720915:SRK720928 TBG720915:TBG720928 TLC720915:TLC720928 TUY720915:TUY720928 UEU720915:UEU720928 UOQ720915:UOQ720928 UYM720915:UYM720928 VII720915:VII720928 VSE720915:VSE720928 WCA720915:WCA720928 WLW720915:WLW720928 WVS720915:WVS720928 M786451:M786464 JG786451:JG786464 TC786451:TC786464 ACY786451:ACY786464 AMU786451:AMU786464 AWQ786451:AWQ786464 BGM786451:BGM786464 BQI786451:BQI786464 CAE786451:CAE786464 CKA786451:CKA786464 CTW786451:CTW786464 DDS786451:DDS786464 DNO786451:DNO786464 DXK786451:DXK786464 EHG786451:EHG786464 ERC786451:ERC786464 FAY786451:FAY786464 FKU786451:FKU786464 FUQ786451:FUQ786464 GEM786451:GEM786464 GOI786451:GOI786464 GYE786451:GYE786464 HIA786451:HIA786464 HRW786451:HRW786464 IBS786451:IBS786464 ILO786451:ILO786464 IVK786451:IVK786464 JFG786451:JFG786464 JPC786451:JPC786464 JYY786451:JYY786464 KIU786451:KIU786464 KSQ786451:KSQ786464 LCM786451:LCM786464 LMI786451:LMI786464 LWE786451:LWE786464 MGA786451:MGA786464 MPW786451:MPW786464 MZS786451:MZS786464 NJO786451:NJO786464 NTK786451:NTK786464 ODG786451:ODG786464 ONC786451:ONC786464 OWY786451:OWY786464 PGU786451:PGU786464 PQQ786451:PQQ786464 QAM786451:QAM786464 QKI786451:QKI786464 QUE786451:QUE786464 REA786451:REA786464 RNW786451:RNW786464 RXS786451:RXS786464 SHO786451:SHO786464 SRK786451:SRK786464 TBG786451:TBG786464 TLC786451:TLC786464 TUY786451:TUY786464 UEU786451:UEU786464 UOQ786451:UOQ786464 UYM786451:UYM786464 VII786451:VII786464 VSE786451:VSE786464 WCA786451:WCA786464 WLW786451:WLW786464 WVS786451:WVS786464 M851987:M852000 JG851987:JG852000 TC851987:TC852000 ACY851987:ACY852000 AMU851987:AMU852000 AWQ851987:AWQ852000 BGM851987:BGM852000 BQI851987:BQI852000 CAE851987:CAE852000 CKA851987:CKA852000 CTW851987:CTW852000 DDS851987:DDS852000 DNO851987:DNO852000 DXK851987:DXK852000 EHG851987:EHG852000 ERC851987:ERC852000 FAY851987:FAY852000 FKU851987:FKU852000 FUQ851987:FUQ852000 GEM851987:GEM852000 GOI851987:GOI852000 GYE851987:GYE852000 HIA851987:HIA852000 HRW851987:HRW852000 IBS851987:IBS852000 ILO851987:ILO852000 IVK851987:IVK852000 JFG851987:JFG852000 JPC851987:JPC852000 JYY851987:JYY852000 KIU851987:KIU852000 KSQ851987:KSQ852000 LCM851987:LCM852000 LMI851987:LMI852000 LWE851987:LWE852000 MGA851987:MGA852000 MPW851987:MPW852000 MZS851987:MZS852000 NJO851987:NJO852000 NTK851987:NTK852000 ODG851987:ODG852000 ONC851987:ONC852000 OWY851987:OWY852000 PGU851987:PGU852000 PQQ851987:PQQ852000 QAM851987:QAM852000 QKI851987:QKI852000 QUE851987:QUE852000 REA851987:REA852000 RNW851987:RNW852000 RXS851987:RXS852000 SHO851987:SHO852000 SRK851987:SRK852000 TBG851987:TBG852000 TLC851987:TLC852000 TUY851987:TUY852000 UEU851987:UEU852000 UOQ851987:UOQ852000 UYM851987:UYM852000 VII851987:VII852000 VSE851987:VSE852000 WCA851987:WCA852000 WLW851987:WLW852000 WVS851987:WVS852000 M917523:M917536 JG917523:JG917536 TC917523:TC917536 ACY917523:ACY917536 AMU917523:AMU917536 AWQ917523:AWQ917536 BGM917523:BGM917536 BQI917523:BQI917536 CAE917523:CAE917536 CKA917523:CKA917536 CTW917523:CTW917536 DDS917523:DDS917536 DNO917523:DNO917536 DXK917523:DXK917536 EHG917523:EHG917536 ERC917523:ERC917536 FAY917523:FAY917536 FKU917523:FKU917536 FUQ917523:FUQ917536 GEM917523:GEM917536 GOI917523:GOI917536 GYE917523:GYE917536 HIA917523:HIA917536 HRW917523:HRW917536 IBS917523:IBS917536 ILO917523:ILO917536 IVK917523:IVK917536 JFG917523:JFG917536 JPC917523:JPC917536 JYY917523:JYY917536 KIU917523:KIU917536 KSQ917523:KSQ917536 LCM917523:LCM917536 LMI917523:LMI917536 LWE917523:LWE917536 MGA917523:MGA917536 MPW917523:MPW917536 MZS917523:MZS917536 NJO917523:NJO917536 NTK917523:NTK917536 ODG917523:ODG917536 ONC917523:ONC917536 OWY917523:OWY917536 PGU917523:PGU917536 PQQ917523:PQQ917536 QAM917523:QAM917536 QKI917523:QKI917536 QUE917523:QUE917536 REA917523:REA917536 RNW917523:RNW917536 RXS917523:RXS917536 SHO917523:SHO917536 SRK917523:SRK917536 TBG917523:TBG917536 TLC917523:TLC917536 TUY917523:TUY917536 UEU917523:UEU917536 UOQ917523:UOQ917536 UYM917523:UYM917536 VII917523:VII917536 VSE917523:VSE917536 WCA917523:WCA917536 WLW917523:WLW917536 WVS917523:WVS917536 M983059:M983072 JG983059:JG983072 TC983059:TC983072 ACY983059:ACY983072 AMU983059:AMU983072 AWQ983059:AWQ983072 BGM983059:BGM983072 BQI983059:BQI983072 CAE983059:CAE983072 CKA983059:CKA983072 CTW983059:CTW983072 DDS983059:DDS983072 DNO983059:DNO983072 DXK983059:DXK983072 EHG983059:EHG983072 ERC983059:ERC983072 FAY983059:FAY983072 FKU983059:FKU983072 FUQ983059:FUQ983072 GEM983059:GEM983072 GOI983059:GOI983072 GYE983059:GYE983072 HIA983059:HIA983072 HRW983059:HRW983072 IBS983059:IBS983072 ILO983059:ILO983072 IVK983059:IVK983072 JFG983059:JFG983072 JPC983059:JPC983072 JYY983059:JYY983072 KIU983059:KIU983072 KSQ983059:KSQ983072 LCM983059:LCM983072 LMI983059:LMI983072 LWE983059:LWE983072 MGA983059:MGA983072 MPW983059:MPW983072 MZS983059:MZS983072 NJO983059:NJO983072 NTK983059:NTK983072 ODG983059:ODG983072 ONC983059:ONC983072 OWY983059:OWY983072 PGU983059:PGU983072 PQQ983059:PQQ983072 QAM983059:QAM983072 QKI983059:QKI983072 QUE983059:QUE983072 REA983059:REA983072 RNW983059:RNW983072 RXS983059:RXS983072 SHO983059:SHO983072 SRK983059:SRK983072 TBG983059:TBG983072 TLC983059:TLC983072 TUY983059:TUY983072 UEU983059:UEU983072 UOQ983059:UOQ983072 UYM983059:UYM983072 VII983059:VII983072 VSE983059:VSE983072 WCA983059:WCA983072 WLW983059:WLW983072" xr:uid="{08B640B8-3C89-4446-A35E-AF94FAA71EF6}">
      <formula1>"移乗介護,移動支援,排泄支援,見守り・コミュニケーション,入浴支援"</formula1>
    </dataValidation>
    <dataValidation type="list" allowBlank="1" showInputMessage="1" showErrorMessage="1" sqref="M5:M29" xr:uid="{61FB474E-D4F8-4718-A42A-5E923C5C0535}">
      <formula1>INDIRECT($C5)</formula1>
    </dataValidation>
  </dataValidations>
  <printOptions horizontalCentered="1"/>
  <pageMargins left="0.19685039370078741" right="0.19685039370078741" top="0.39370078740157483" bottom="0.39370078740157483" header="0.51181102362204722" footer="0.51181102362204722"/>
  <pageSetup paperSize="9" scale="28" orientation="landscape"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1FF6A5-9913-4B48-8667-82ECECFF2692}">
          <x14:formula1>
            <xm:f>'別紙2-１-2(1) 介護ロボット等導入支援　総表（直接補助）'!$AD$5:$AD$23</xm:f>
          </x14:formula1>
          <xm:sqref>C5:C29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7A98-CF75-4DD2-A169-5B3E1F3C94C5}">
  <sheetPr>
    <tabColor rgb="FFC00000"/>
    <pageSetUpPr fitToPage="1"/>
  </sheetPr>
  <dimension ref="A1:AH57"/>
  <sheetViews>
    <sheetView showGridLines="0" showZeros="0" tabSelected="1" view="pageBreakPreview" zoomScale="55" zoomScaleNormal="55" zoomScaleSheetLayoutView="55" workbookViewId="0">
      <selection activeCell="Q82" sqref="Q82"/>
    </sheetView>
  </sheetViews>
  <sheetFormatPr defaultColWidth="8" defaultRowHeight="14.25" x14ac:dyDescent="0.15"/>
  <cols>
    <col min="1" max="1" width="15.625" style="1" customWidth="1"/>
    <col min="2" max="2" width="13.125" style="1" customWidth="1"/>
    <col min="3" max="3" width="28" style="1" bestFit="1" customWidth="1"/>
    <col min="4" max="4" width="25.375" style="1" customWidth="1"/>
    <col min="5" max="5" width="32.875" style="1" customWidth="1"/>
    <col min="6" max="6" width="29.875" style="1" hidden="1" customWidth="1"/>
    <col min="7" max="11" width="9" style="1" customWidth="1"/>
    <col min="12" max="12" width="25.625" style="2" customWidth="1"/>
    <col min="13" max="13" width="28" style="2" customWidth="1"/>
    <col min="14" max="14" width="17.625" style="2" bestFit="1" customWidth="1"/>
    <col min="15" max="15" width="12" style="2" bestFit="1" customWidth="1"/>
    <col min="16" max="16" width="20.125" style="2" bestFit="1" customWidth="1"/>
    <col min="17" max="17" width="32.25" style="2" customWidth="1"/>
    <col min="18" max="18" width="26.75" style="2" bestFit="1" customWidth="1"/>
    <col min="19" max="19" width="17.625" style="2" bestFit="1" customWidth="1"/>
    <col min="20" max="20" width="27.125" style="1" customWidth="1"/>
    <col min="21" max="21" width="27.875" style="1" customWidth="1"/>
    <col min="22" max="22" width="35" style="1" customWidth="1"/>
    <col min="23" max="23" width="30.625" style="1" customWidth="1"/>
    <col min="24" max="24" width="4.875" style="1" customWidth="1"/>
    <col min="25" max="25" width="8" style="1"/>
    <col min="26" max="28" width="0" style="1" hidden="1" customWidth="1"/>
    <col min="29" max="31" width="8" style="1"/>
    <col min="32" max="32" width="3.375" style="1" customWidth="1"/>
    <col min="33" max="33" width="11" style="1" customWidth="1"/>
    <col min="34" max="34" width="11.625" style="1" customWidth="1"/>
    <col min="35" max="35" width="15.875" style="1" customWidth="1"/>
    <col min="36" max="259" width="8" style="1"/>
    <col min="260" max="260" width="15.625" style="1" customWidth="1"/>
    <col min="261" max="261" width="13.125" style="1" customWidth="1"/>
    <col min="262" max="262" width="28" style="1" bestFit="1" customWidth="1"/>
    <col min="263" max="263" width="25.375" style="1" customWidth="1"/>
    <col min="264" max="264" width="32.875" style="1" customWidth="1"/>
    <col min="265" max="265" width="0" style="1" hidden="1" customWidth="1"/>
    <col min="266" max="266" width="25.625" style="1" customWidth="1"/>
    <col min="267" max="267" width="30.625" style="1" bestFit="1" customWidth="1"/>
    <col min="268" max="268" width="17.625" style="1" bestFit="1" customWidth="1"/>
    <col min="269" max="269" width="12" style="1" bestFit="1" customWidth="1"/>
    <col min="270" max="270" width="28.125" style="1" bestFit="1" customWidth="1"/>
    <col min="271" max="271" width="26.75" style="1" bestFit="1" customWidth="1"/>
    <col min="272" max="272" width="32.875" style="1" customWidth="1"/>
    <col min="273" max="273" width="32.125" style="1" bestFit="1" customWidth="1"/>
    <col min="274" max="274" width="17.625" style="1" bestFit="1" customWidth="1"/>
    <col min="275" max="275" width="28.375" style="1" bestFit="1" customWidth="1"/>
    <col min="276" max="276" width="29.875" style="1" customWidth="1"/>
    <col min="277" max="277" width="23.625" style="1" customWidth="1"/>
    <col min="278" max="287" width="8" style="1"/>
    <col min="288" max="291" width="0" style="1" hidden="1" customWidth="1"/>
    <col min="292" max="515" width="8" style="1"/>
    <col min="516" max="516" width="15.625" style="1" customWidth="1"/>
    <col min="517" max="517" width="13.125" style="1" customWidth="1"/>
    <col min="518" max="518" width="28" style="1" bestFit="1" customWidth="1"/>
    <col min="519" max="519" width="25.375" style="1" customWidth="1"/>
    <col min="520" max="520" width="32.875" style="1" customWidth="1"/>
    <col min="521" max="521" width="0" style="1" hidden="1" customWidth="1"/>
    <col min="522" max="522" width="25.625" style="1" customWidth="1"/>
    <col min="523" max="523" width="30.625" style="1" bestFit="1" customWidth="1"/>
    <col min="524" max="524" width="17.625" style="1" bestFit="1" customWidth="1"/>
    <col min="525" max="525" width="12" style="1" bestFit="1" customWidth="1"/>
    <col min="526" max="526" width="28.125" style="1" bestFit="1" customWidth="1"/>
    <col min="527" max="527" width="26.75" style="1" bestFit="1" customWidth="1"/>
    <col min="528" max="528" width="32.875" style="1" customWidth="1"/>
    <col min="529" max="529" width="32.125" style="1" bestFit="1" customWidth="1"/>
    <col min="530" max="530" width="17.625" style="1" bestFit="1" customWidth="1"/>
    <col min="531" max="531" width="28.375" style="1" bestFit="1" customWidth="1"/>
    <col min="532" max="532" width="29.875" style="1" customWidth="1"/>
    <col min="533" max="533" width="23.625" style="1" customWidth="1"/>
    <col min="534" max="543" width="8" style="1"/>
    <col min="544" max="547" width="0" style="1" hidden="1" customWidth="1"/>
    <col min="548" max="771" width="8" style="1"/>
    <col min="772" max="772" width="15.625" style="1" customWidth="1"/>
    <col min="773" max="773" width="13.125" style="1" customWidth="1"/>
    <col min="774" max="774" width="28" style="1" bestFit="1" customWidth="1"/>
    <col min="775" max="775" width="25.375" style="1" customWidth="1"/>
    <col min="776" max="776" width="32.875" style="1" customWidth="1"/>
    <col min="777" max="777" width="0" style="1" hidden="1" customWidth="1"/>
    <col min="778" max="778" width="25.625" style="1" customWidth="1"/>
    <col min="779" max="779" width="30.625" style="1" bestFit="1" customWidth="1"/>
    <col min="780" max="780" width="17.625" style="1" bestFit="1" customWidth="1"/>
    <col min="781" max="781" width="12" style="1" bestFit="1" customWidth="1"/>
    <col min="782" max="782" width="28.125" style="1" bestFit="1" customWidth="1"/>
    <col min="783" max="783" width="26.75" style="1" bestFit="1" customWidth="1"/>
    <col min="784" max="784" width="32.875" style="1" customWidth="1"/>
    <col min="785" max="785" width="32.125" style="1" bestFit="1" customWidth="1"/>
    <col min="786" max="786" width="17.625" style="1" bestFit="1" customWidth="1"/>
    <col min="787" max="787" width="28.375" style="1" bestFit="1" customWidth="1"/>
    <col min="788" max="788" width="29.875" style="1" customWidth="1"/>
    <col min="789" max="789" width="23.625" style="1" customWidth="1"/>
    <col min="790" max="799" width="8" style="1"/>
    <col min="800" max="803" width="0" style="1" hidden="1" customWidth="1"/>
    <col min="804" max="1027" width="8" style="1"/>
    <col min="1028" max="1028" width="15.625" style="1" customWidth="1"/>
    <col min="1029" max="1029" width="13.125" style="1" customWidth="1"/>
    <col min="1030" max="1030" width="28" style="1" bestFit="1" customWidth="1"/>
    <col min="1031" max="1031" width="25.375" style="1" customWidth="1"/>
    <col min="1032" max="1032" width="32.875" style="1" customWidth="1"/>
    <col min="1033" max="1033" width="0" style="1" hidden="1" customWidth="1"/>
    <col min="1034" max="1034" width="25.625" style="1" customWidth="1"/>
    <col min="1035" max="1035" width="30.625" style="1" bestFit="1" customWidth="1"/>
    <col min="1036" max="1036" width="17.625" style="1" bestFit="1" customWidth="1"/>
    <col min="1037" max="1037" width="12" style="1" bestFit="1" customWidth="1"/>
    <col min="1038" max="1038" width="28.125" style="1" bestFit="1" customWidth="1"/>
    <col min="1039" max="1039" width="26.75" style="1" bestFit="1" customWidth="1"/>
    <col min="1040" max="1040" width="32.875" style="1" customWidth="1"/>
    <col min="1041" max="1041" width="32.125" style="1" bestFit="1" customWidth="1"/>
    <col min="1042" max="1042" width="17.625" style="1" bestFit="1" customWidth="1"/>
    <col min="1043" max="1043" width="28.375" style="1" bestFit="1" customWidth="1"/>
    <col min="1044" max="1044" width="29.875" style="1" customWidth="1"/>
    <col min="1045" max="1045" width="23.625" style="1" customWidth="1"/>
    <col min="1046" max="1055" width="8" style="1"/>
    <col min="1056" max="1059" width="0" style="1" hidden="1" customWidth="1"/>
    <col min="1060" max="1283" width="8" style="1"/>
    <col min="1284" max="1284" width="15.625" style="1" customWidth="1"/>
    <col min="1285" max="1285" width="13.125" style="1" customWidth="1"/>
    <col min="1286" max="1286" width="28" style="1" bestFit="1" customWidth="1"/>
    <col min="1287" max="1287" width="25.375" style="1" customWidth="1"/>
    <col min="1288" max="1288" width="32.875" style="1" customWidth="1"/>
    <col min="1289" max="1289" width="0" style="1" hidden="1" customWidth="1"/>
    <col min="1290" max="1290" width="25.625" style="1" customWidth="1"/>
    <col min="1291" max="1291" width="30.625" style="1" bestFit="1" customWidth="1"/>
    <col min="1292" max="1292" width="17.625" style="1" bestFit="1" customWidth="1"/>
    <col min="1293" max="1293" width="12" style="1" bestFit="1" customWidth="1"/>
    <col min="1294" max="1294" width="28.125" style="1" bestFit="1" customWidth="1"/>
    <col min="1295" max="1295" width="26.75" style="1" bestFit="1" customWidth="1"/>
    <col min="1296" max="1296" width="32.875" style="1" customWidth="1"/>
    <col min="1297" max="1297" width="32.125" style="1" bestFit="1" customWidth="1"/>
    <col min="1298" max="1298" width="17.625" style="1" bestFit="1" customWidth="1"/>
    <col min="1299" max="1299" width="28.375" style="1" bestFit="1" customWidth="1"/>
    <col min="1300" max="1300" width="29.875" style="1" customWidth="1"/>
    <col min="1301" max="1301" width="23.625" style="1" customWidth="1"/>
    <col min="1302" max="1311" width="8" style="1"/>
    <col min="1312" max="1315" width="0" style="1" hidden="1" customWidth="1"/>
    <col min="1316" max="1539" width="8" style="1"/>
    <col min="1540" max="1540" width="15.625" style="1" customWidth="1"/>
    <col min="1541" max="1541" width="13.125" style="1" customWidth="1"/>
    <col min="1542" max="1542" width="28" style="1" bestFit="1" customWidth="1"/>
    <col min="1543" max="1543" width="25.375" style="1" customWidth="1"/>
    <col min="1544" max="1544" width="32.875" style="1" customWidth="1"/>
    <col min="1545" max="1545" width="0" style="1" hidden="1" customWidth="1"/>
    <col min="1546" max="1546" width="25.625" style="1" customWidth="1"/>
    <col min="1547" max="1547" width="30.625" style="1" bestFit="1" customWidth="1"/>
    <col min="1548" max="1548" width="17.625" style="1" bestFit="1" customWidth="1"/>
    <col min="1549" max="1549" width="12" style="1" bestFit="1" customWidth="1"/>
    <col min="1550" max="1550" width="28.125" style="1" bestFit="1" customWidth="1"/>
    <col min="1551" max="1551" width="26.75" style="1" bestFit="1" customWidth="1"/>
    <col min="1552" max="1552" width="32.875" style="1" customWidth="1"/>
    <col min="1553" max="1553" width="32.125" style="1" bestFit="1" customWidth="1"/>
    <col min="1554" max="1554" width="17.625" style="1" bestFit="1" customWidth="1"/>
    <col min="1555" max="1555" width="28.375" style="1" bestFit="1" customWidth="1"/>
    <col min="1556" max="1556" width="29.875" style="1" customWidth="1"/>
    <col min="1557" max="1557" width="23.625" style="1" customWidth="1"/>
    <col min="1558" max="1567" width="8" style="1"/>
    <col min="1568" max="1571" width="0" style="1" hidden="1" customWidth="1"/>
    <col min="1572" max="1795" width="8" style="1"/>
    <col min="1796" max="1796" width="15.625" style="1" customWidth="1"/>
    <col min="1797" max="1797" width="13.125" style="1" customWidth="1"/>
    <col min="1798" max="1798" width="28" style="1" bestFit="1" customWidth="1"/>
    <col min="1799" max="1799" width="25.375" style="1" customWidth="1"/>
    <col min="1800" max="1800" width="32.875" style="1" customWidth="1"/>
    <col min="1801" max="1801" width="0" style="1" hidden="1" customWidth="1"/>
    <col min="1802" max="1802" width="25.625" style="1" customWidth="1"/>
    <col min="1803" max="1803" width="30.625" style="1" bestFit="1" customWidth="1"/>
    <col min="1804" max="1804" width="17.625" style="1" bestFit="1" customWidth="1"/>
    <col min="1805" max="1805" width="12" style="1" bestFit="1" customWidth="1"/>
    <col min="1806" max="1806" width="28.125" style="1" bestFit="1" customWidth="1"/>
    <col min="1807" max="1807" width="26.75" style="1" bestFit="1" customWidth="1"/>
    <col min="1808" max="1808" width="32.875" style="1" customWidth="1"/>
    <col min="1809" max="1809" width="32.125" style="1" bestFit="1" customWidth="1"/>
    <col min="1810" max="1810" width="17.625" style="1" bestFit="1" customWidth="1"/>
    <col min="1811" max="1811" width="28.375" style="1" bestFit="1" customWidth="1"/>
    <col min="1812" max="1812" width="29.875" style="1" customWidth="1"/>
    <col min="1813" max="1813" width="23.625" style="1" customWidth="1"/>
    <col min="1814" max="1823" width="8" style="1"/>
    <col min="1824" max="1827" width="0" style="1" hidden="1" customWidth="1"/>
    <col min="1828" max="2051" width="8" style="1"/>
    <col min="2052" max="2052" width="15.625" style="1" customWidth="1"/>
    <col min="2053" max="2053" width="13.125" style="1" customWidth="1"/>
    <col min="2054" max="2054" width="28" style="1" bestFit="1" customWidth="1"/>
    <col min="2055" max="2055" width="25.375" style="1" customWidth="1"/>
    <col min="2056" max="2056" width="32.875" style="1" customWidth="1"/>
    <col min="2057" max="2057" width="0" style="1" hidden="1" customWidth="1"/>
    <col min="2058" max="2058" width="25.625" style="1" customWidth="1"/>
    <col min="2059" max="2059" width="30.625" style="1" bestFit="1" customWidth="1"/>
    <col min="2060" max="2060" width="17.625" style="1" bestFit="1" customWidth="1"/>
    <col min="2061" max="2061" width="12" style="1" bestFit="1" customWidth="1"/>
    <col min="2062" max="2062" width="28.125" style="1" bestFit="1" customWidth="1"/>
    <col min="2063" max="2063" width="26.75" style="1" bestFit="1" customWidth="1"/>
    <col min="2064" max="2064" width="32.875" style="1" customWidth="1"/>
    <col min="2065" max="2065" width="32.125" style="1" bestFit="1" customWidth="1"/>
    <col min="2066" max="2066" width="17.625" style="1" bestFit="1" customWidth="1"/>
    <col min="2067" max="2067" width="28.375" style="1" bestFit="1" customWidth="1"/>
    <col min="2068" max="2068" width="29.875" style="1" customWidth="1"/>
    <col min="2069" max="2069" width="23.625" style="1" customWidth="1"/>
    <col min="2070" max="2079" width="8" style="1"/>
    <col min="2080" max="2083" width="0" style="1" hidden="1" customWidth="1"/>
    <col min="2084" max="2307" width="8" style="1"/>
    <col min="2308" max="2308" width="15.625" style="1" customWidth="1"/>
    <col min="2309" max="2309" width="13.125" style="1" customWidth="1"/>
    <col min="2310" max="2310" width="28" style="1" bestFit="1" customWidth="1"/>
    <col min="2311" max="2311" width="25.375" style="1" customWidth="1"/>
    <col min="2312" max="2312" width="32.875" style="1" customWidth="1"/>
    <col min="2313" max="2313" width="0" style="1" hidden="1" customWidth="1"/>
    <col min="2314" max="2314" width="25.625" style="1" customWidth="1"/>
    <col min="2315" max="2315" width="30.625" style="1" bestFit="1" customWidth="1"/>
    <col min="2316" max="2316" width="17.625" style="1" bestFit="1" customWidth="1"/>
    <col min="2317" max="2317" width="12" style="1" bestFit="1" customWidth="1"/>
    <col min="2318" max="2318" width="28.125" style="1" bestFit="1" customWidth="1"/>
    <col min="2319" max="2319" width="26.75" style="1" bestFit="1" customWidth="1"/>
    <col min="2320" max="2320" width="32.875" style="1" customWidth="1"/>
    <col min="2321" max="2321" width="32.125" style="1" bestFit="1" customWidth="1"/>
    <col min="2322" max="2322" width="17.625" style="1" bestFit="1" customWidth="1"/>
    <col min="2323" max="2323" width="28.375" style="1" bestFit="1" customWidth="1"/>
    <col min="2324" max="2324" width="29.875" style="1" customWidth="1"/>
    <col min="2325" max="2325" width="23.625" style="1" customWidth="1"/>
    <col min="2326" max="2335" width="8" style="1"/>
    <col min="2336" max="2339" width="0" style="1" hidden="1" customWidth="1"/>
    <col min="2340" max="2563" width="8" style="1"/>
    <col min="2564" max="2564" width="15.625" style="1" customWidth="1"/>
    <col min="2565" max="2565" width="13.125" style="1" customWidth="1"/>
    <col min="2566" max="2566" width="28" style="1" bestFit="1" customWidth="1"/>
    <col min="2567" max="2567" width="25.375" style="1" customWidth="1"/>
    <col min="2568" max="2568" width="32.875" style="1" customWidth="1"/>
    <col min="2569" max="2569" width="0" style="1" hidden="1" customWidth="1"/>
    <col min="2570" max="2570" width="25.625" style="1" customWidth="1"/>
    <col min="2571" max="2571" width="30.625" style="1" bestFit="1" customWidth="1"/>
    <col min="2572" max="2572" width="17.625" style="1" bestFit="1" customWidth="1"/>
    <col min="2573" max="2573" width="12" style="1" bestFit="1" customWidth="1"/>
    <col min="2574" max="2574" width="28.125" style="1" bestFit="1" customWidth="1"/>
    <col min="2575" max="2575" width="26.75" style="1" bestFit="1" customWidth="1"/>
    <col min="2576" max="2576" width="32.875" style="1" customWidth="1"/>
    <col min="2577" max="2577" width="32.125" style="1" bestFit="1" customWidth="1"/>
    <col min="2578" max="2578" width="17.625" style="1" bestFit="1" customWidth="1"/>
    <col min="2579" max="2579" width="28.375" style="1" bestFit="1" customWidth="1"/>
    <col min="2580" max="2580" width="29.875" style="1" customWidth="1"/>
    <col min="2581" max="2581" width="23.625" style="1" customWidth="1"/>
    <col min="2582" max="2591" width="8" style="1"/>
    <col min="2592" max="2595" width="0" style="1" hidden="1" customWidth="1"/>
    <col min="2596" max="2819" width="8" style="1"/>
    <col min="2820" max="2820" width="15.625" style="1" customWidth="1"/>
    <col min="2821" max="2821" width="13.125" style="1" customWidth="1"/>
    <col min="2822" max="2822" width="28" style="1" bestFit="1" customWidth="1"/>
    <col min="2823" max="2823" width="25.375" style="1" customWidth="1"/>
    <col min="2824" max="2824" width="32.875" style="1" customWidth="1"/>
    <col min="2825" max="2825" width="0" style="1" hidden="1" customWidth="1"/>
    <col min="2826" max="2826" width="25.625" style="1" customWidth="1"/>
    <col min="2827" max="2827" width="30.625" style="1" bestFit="1" customWidth="1"/>
    <col min="2828" max="2828" width="17.625" style="1" bestFit="1" customWidth="1"/>
    <col min="2829" max="2829" width="12" style="1" bestFit="1" customWidth="1"/>
    <col min="2830" max="2830" width="28.125" style="1" bestFit="1" customWidth="1"/>
    <col min="2831" max="2831" width="26.75" style="1" bestFit="1" customWidth="1"/>
    <col min="2832" max="2832" width="32.875" style="1" customWidth="1"/>
    <col min="2833" max="2833" width="32.125" style="1" bestFit="1" customWidth="1"/>
    <col min="2834" max="2834" width="17.625" style="1" bestFit="1" customWidth="1"/>
    <col min="2835" max="2835" width="28.375" style="1" bestFit="1" customWidth="1"/>
    <col min="2836" max="2836" width="29.875" style="1" customWidth="1"/>
    <col min="2837" max="2837" width="23.625" style="1" customWidth="1"/>
    <col min="2838" max="2847" width="8" style="1"/>
    <col min="2848" max="2851" width="0" style="1" hidden="1" customWidth="1"/>
    <col min="2852" max="3075" width="8" style="1"/>
    <col min="3076" max="3076" width="15.625" style="1" customWidth="1"/>
    <col min="3077" max="3077" width="13.125" style="1" customWidth="1"/>
    <col min="3078" max="3078" width="28" style="1" bestFit="1" customWidth="1"/>
    <col min="3079" max="3079" width="25.375" style="1" customWidth="1"/>
    <col min="3080" max="3080" width="32.875" style="1" customWidth="1"/>
    <col min="3081" max="3081" width="0" style="1" hidden="1" customWidth="1"/>
    <col min="3082" max="3082" width="25.625" style="1" customWidth="1"/>
    <col min="3083" max="3083" width="30.625" style="1" bestFit="1" customWidth="1"/>
    <col min="3084" max="3084" width="17.625" style="1" bestFit="1" customWidth="1"/>
    <col min="3085" max="3085" width="12" style="1" bestFit="1" customWidth="1"/>
    <col min="3086" max="3086" width="28.125" style="1" bestFit="1" customWidth="1"/>
    <col min="3087" max="3087" width="26.75" style="1" bestFit="1" customWidth="1"/>
    <col min="3088" max="3088" width="32.875" style="1" customWidth="1"/>
    <col min="3089" max="3089" width="32.125" style="1" bestFit="1" customWidth="1"/>
    <col min="3090" max="3090" width="17.625" style="1" bestFit="1" customWidth="1"/>
    <col min="3091" max="3091" width="28.375" style="1" bestFit="1" customWidth="1"/>
    <col min="3092" max="3092" width="29.875" style="1" customWidth="1"/>
    <col min="3093" max="3093" width="23.625" style="1" customWidth="1"/>
    <col min="3094" max="3103" width="8" style="1"/>
    <col min="3104" max="3107" width="0" style="1" hidden="1" customWidth="1"/>
    <col min="3108" max="3331" width="8" style="1"/>
    <col min="3332" max="3332" width="15.625" style="1" customWidth="1"/>
    <col min="3333" max="3333" width="13.125" style="1" customWidth="1"/>
    <col min="3334" max="3334" width="28" style="1" bestFit="1" customWidth="1"/>
    <col min="3335" max="3335" width="25.375" style="1" customWidth="1"/>
    <col min="3336" max="3336" width="32.875" style="1" customWidth="1"/>
    <col min="3337" max="3337" width="0" style="1" hidden="1" customWidth="1"/>
    <col min="3338" max="3338" width="25.625" style="1" customWidth="1"/>
    <col min="3339" max="3339" width="30.625" style="1" bestFit="1" customWidth="1"/>
    <col min="3340" max="3340" width="17.625" style="1" bestFit="1" customWidth="1"/>
    <col min="3341" max="3341" width="12" style="1" bestFit="1" customWidth="1"/>
    <col min="3342" max="3342" width="28.125" style="1" bestFit="1" customWidth="1"/>
    <col min="3343" max="3343" width="26.75" style="1" bestFit="1" customWidth="1"/>
    <col min="3344" max="3344" width="32.875" style="1" customWidth="1"/>
    <col min="3345" max="3345" width="32.125" style="1" bestFit="1" customWidth="1"/>
    <col min="3346" max="3346" width="17.625" style="1" bestFit="1" customWidth="1"/>
    <col min="3347" max="3347" width="28.375" style="1" bestFit="1" customWidth="1"/>
    <col min="3348" max="3348" width="29.875" style="1" customWidth="1"/>
    <col min="3349" max="3349" width="23.625" style="1" customWidth="1"/>
    <col min="3350" max="3359" width="8" style="1"/>
    <col min="3360" max="3363" width="0" style="1" hidden="1" customWidth="1"/>
    <col min="3364" max="3587" width="8" style="1"/>
    <col min="3588" max="3588" width="15.625" style="1" customWidth="1"/>
    <col min="3589" max="3589" width="13.125" style="1" customWidth="1"/>
    <col min="3590" max="3590" width="28" style="1" bestFit="1" customWidth="1"/>
    <col min="3591" max="3591" width="25.375" style="1" customWidth="1"/>
    <col min="3592" max="3592" width="32.875" style="1" customWidth="1"/>
    <col min="3593" max="3593" width="0" style="1" hidden="1" customWidth="1"/>
    <col min="3594" max="3594" width="25.625" style="1" customWidth="1"/>
    <col min="3595" max="3595" width="30.625" style="1" bestFit="1" customWidth="1"/>
    <col min="3596" max="3596" width="17.625" style="1" bestFit="1" customWidth="1"/>
    <col min="3597" max="3597" width="12" style="1" bestFit="1" customWidth="1"/>
    <col min="3598" max="3598" width="28.125" style="1" bestFit="1" customWidth="1"/>
    <col min="3599" max="3599" width="26.75" style="1" bestFit="1" customWidth="1"/>
    <col min="3600" max="3600" width="32.875" style="1" customWidth="1"/>
    <col min="3601" max="3601" width="32.125" style="1" bestFit="1" customWidth="1"/>
    <col min="3602" max="3602" width="17.625" style="1" bestFit="1" customWidth="1"/>
    <col min="3603" max="3603" width="28.375" style="1" bestFit="1" customWidth="1"/>
    <col min="3604" max="3604" width="29.875" style="1" customWidth="1"/>
    <col min="3605" max="3605" width="23.625" style="1" customWidth="1"/>
    <col min="3606" max="3615" width="8" style="1"/>
    <col min="3616" max="3619" width="0" style="1" hidden="1" customWidth="1"/>
    <col min="3620" max="3843" width="8" style="1"/>
    <col min="3844" max="3844" width="15.625" style="1" customWidth="1"/>
    <col min="3845" max="3845" width="13.125" style="1" customWidth="1"/>
    <col min="3846" max="3846" width="28" style="1" bestFit="1" customWidth="1"/>
    <col min="3847" max="3847" width="25.375" style="1" customWidth="1"/>
    <col min="3848" max="3848" width="32.875" style="1" customWidth="1"/>
    <col min="3849" max="3849" width="0" style="1" hidden="1" customWidth="1"/>
    <col min="3850" max="3850" width="25.625" style="1" customWidth="1"/>
    <col min="3851" max="3851" width="30.625" style="1" bestFit="1" customWidth="1"/>
    <col min="3852" max="3852" width="17.625" style="1" bestFit="1" customWidth="1"/>
    <col min="3853" max="3853" width="12" style="1" bestFit="1" customWidth="1"/>
    <col min="3854" max="3854" width="28.125" style="1" bestFit="1" customWidth="1"/>
    <col min="3855" max="3855" width="26.75" style="1" bestFit="1" customWidth="1"/>
    <col min="3856" max="3856" width="32.875" style="1" customWidth="1"/>
    <col min="3857" max="3857" width="32.125" style="1" bestFit="1" customWidth="1"/>
    <col min="3858" max="3858" width="17.625" style="1" bestFit="1" customWidth="1"/>
    <col min="3859" max="3859" width="28.375" style="1" bestFit="1" customWidth="1"/>
    <col min="3860" max="3860" width="29.875" style="1" customWidth="1"/>
    <col min="3861" max="3861" width="23.625" style="1" customWidth="1"/>
    <col min="3862" max="3871" width="8" style="1"/>
    <col min="3872" max="3875" width="0" style="1" hidden="1" customWidth="1"/>
    <col min="3876" max="4099" width="8" style="1"/>
    <col min="4100" max="4100" width="15.625" style="1" customWidth="1"/>
    <col min="4101" max="4101" width="13.125" style="1" customWidth="1"/>
    <col min="4102" max="4102" width="28" style="1" bestFit="1" customWidth="1"/>
    <col min="4103" max="4103" width="25.375" style="1" customWidth="1"/>
    <col min="4104" max="4104" width="32.875" style="1" customWidth="1"/>
    <col min="4105" max="4105" width="0" style="1" hidden="1" customWidth="1"/>
    <col min="4106" max="4106" width="25.625" style="1" customWidth="1"/>
    <col min="4107" max="4107" width="30.625" style="1" bestFit="1" customWidth="1"/>
    <col min="4108" max="4108" width="17.625" style="1" bestFit="1" customWidth="1"/>
    <col min="4109" max="4109" width="12" style="1" bestFit="1" customWidth="1"/>
    <col min="4110" max="4110" width="28.125" style="1" bestFit="1" customWidth="1"/>
    <col min="4111" max="4111" width="26.75" style="1" bestFit="1" customWidth="1"/>
    <col min="4112" max="4112" width="32.875" style="1" customWidth="1"/>
    <col min="4113" max="4113" width="32.125" style="1" bestFit="1" customWidth="1"/>
    <col min="4114" max="4114" width="17.625" style="1" bestFit="1" customWidth="1"/>
    <col min="4115" max="4115" width="28.375" style="1" bestFit="1" customWidth="1"/>
    <col min="4116" max="4116" width="29.875" style="1" customWidth="1"/>
    <col min="4117" max="4117" width="23.625" style="1" customWidth="1"/>
    <col min="4118" max="4127" width="8" style="1"/>
    <col min="4128" max="4131" width="0" style="1" hidden="1" customWidth="1"/>
    <col min="4132" max="4355" width="8" style="1"/>
    <col min="4356" max="4356" width="15.625" style="1" customWidth="1"/>
    <col min="4357" max="4357" width="13.125" style="1" customWidth="1"/>
    <col min="4358" max="4358" width="28" style="1" bestFit="1" customWidth="1"/>
    <col min="4359" max="4359" width="25.375" style="1" customWidth="1"/>
    <col min="4360" max="4360" width="32.875" style="1" customWidth="1"/>
    <col min="4361" max="4361" width="0" style="1" hidden="1" customWidth="1"/>
    <col min="4362" max="4362" width="25.625" style="1" customWidth="1"/>
    <col min="4363" max="4363" width="30.625" style="1" bestFit="1" customWidth="1"/>
    <col min="4364" max="4364" width="17.625" style="1" bestFit="1" customWidth="1"/>
    <col min="4365" max="4365" width="12" style="1" bestFit="1" customWidth="1"/>
    <col min="4366" max="4366" width="28.125" style="1" bestFit="1" customWidth="1"/>
    <col min="4367" max="4367" width="26.75" style="1" bestFit="1" customWidth="1"/>
    <col min="4368" max="4368" width="32.875" style="1" customWidth="1"/>
    <col min="4369" max="4369" width="32.125" style="1" bestFit="1" customWidth="1"/>
    <col min="4370" max="4370" width="17.625" style="1" bestFit="1" customWidth="1"/>
    <col min="4371" max="4371" width="28.375" style="1" bestFit="1" customWidth="1"/>
    <col min="4372" max="4372" width="29.875" style="1" customWidth="1"/>
    <col min="4373" max="4373" width="23.625" style="1" customWidth="1"/>
    <col min="4374" max="4383" width="8" style="1"/>
    <col min="4384" max="4387" width="0" style="1" hidden="1" customWidth="1"/>
    <col min="4388" max="4611" width="8" style="1"/>
    <col min="4612" max="4612" width="15.625" style="1" customWidth="1"/>
    <col min="4613" max="4613" width="13.125" style="1" customWidth="1"/>
    <col min="4614" max="4614" width="28" style="1" bestFit="1" customWidth="1"/>
    <col min="4615" max="4615" width="25.375" style="1" customWidth="1"/>
    <col min="4616" max="4616" width="32.875" style="1" customWidth="1"/>
    <col min="4617" max="4617" width="0" style="1" hidden="1" customWidth="1"/>
    <col min="4618" max="4618" width="25.625" style="1" customWidth="1"/>
    <col min="4619" max="4619" width="30.625" style="1" bestFit="1" customWidth="1"/>
    <col min="4620" max="4620" width="17.625" style="1" bestFit="1" customWidth="1"/>
    <col min="4621" max="4621" width="12" style="1" bestFit="1" customWidth="1"/>
    <col min="4622" max="4622" width="28.125" style="1" bestFit="1" customWidth="1"/>
    <col min="4623" max="4623" width="26.75" style="1" bestFit="1" customWidth="1"/>
    <col min="4624" max="4624" width="32.875" style="1" customWidth="1"/>
    <col min="4625" max="4625" width="32.125" style="1" bestFit="1" customWidth="1"/>
    <col min="4626" max="4626" width="17.625" style="1" bestFit="1" customWidth="1"/>
    <col min="4627" max="4627" width="28.375" style="1" bestFit="1" customWidth="1"/>
    <col min="4628" max="4628" width="29.875" style="1" customWidth="1"/>
    <col min="4629" max="4629" width="23.625" style="1" customWidth="1"/>
    <col min="4630" max="4639" width="8" style="1"/>
    <col min="4640" max="4643" width="0" style="1" hidden="1" customWidth="1"/>
    <col min="4644" max="4867" width="8" style="1"/>
    <col min="4868" max="4868" width="15.625" style="1" customWidth="1"/>
    <col min="4869" max="4869" width="13.125" style="1" customWidth="1"/>
    <col min="4870" max="4870" width="28" style="1" bestFit="1" customWidth="1"/>
    <col min="4871" max="4871" width="25.375" style="1" customWidth="1"/>
    <col min="4872" max="4872" width="32.875" style="1" customWidth="1"/>
    <col min="4873" max="4873" width="0" style="1" hidden="1" customWidth="1"/>
    <col min="4874" max="4874" width="25.625" style="1" customWidth="1"/>
    <col min="4875" max="4875" width="30.625" style="1" bestFit="1" customWidth="1"/>
    <col min="4876" max="4876" width="17.625" style="1" bestFit="1" customWidth="1"/>
    <col min="4877" max="4877" width="12" style="1" bestFit="1" customWidth="1"/>
    <col min="4878" max="4878" width="28.125" style="1" bestFit="1" customWidth="1"/>
    <col min="4879" max="4879" width="26.75" style="1" bestFit="1" customWidth="1"/>
    <col min="4880" max="4880" width="32.875" style="1" customWidth="1"/>
    <col min="4881" max="4881" width="32.125" style="1" bestFit="1" customWidth="1"/>
    <col min="4882" max="4882" width="17.625" style="1" bestFit="1" customWidth="1"/>
    <col min="4883" max="4883" width="28.375" style="1" bestFit="1" customWidth="1"/>
    <col min="4884" max="4884" width="29.875" style="1" customWidth="1"/>
    <col min="4885" max="4885" width="23.625" style="1" customWidth="1"/>
    <col min="4886" max="4895" width="8" style="1"/>
    <col min="4896" max="4899" width="0" style="1" hidden="1" customWidth="1"/>
    <col min="4900" max="5123" width="8" style="1"/>
    <col min="5124" max="5124" width="15.625" style="1" customWidth="1"/>
    <col min="5125" max="5125" width="13.125" style="1" customWidth="1"/>
    <col min="5126" max="5126" width="28" style="1" bestFit="1" customWidth="1"/>
    <col min="5127" max="5127" width="25.375" style="1" customWidth="1"/>
    <col min="5128" max="5128" width="32.875" style="1" customWidth="1"/>
    <col min="5129" max="5129" width="0" style="1" hidden="1" customWidth="1"/>
    <col min="5130" max="5130" width="25.625" style="1" customWidth="1"/>
    <col min="5131" max="5131" width="30.625" style="1" bestFit="1" customWidth="1"/>
    <col min="5132" max="5132" width="17.625" style="1" bestFit="1" customWidth="1"/>
    <col min="5133" max="5133" width="12" style="1" bestFit="1" customWidth="1"/>
    <col min="5134" max="5134" width="28.125" style="1" bestFit="1" customWidth="1"/>
    <col min="5135" max="5135" width="26.75" style="1" bestFit="1" customWidth="1"/>
    <col min="5136" max="5136" width="32.875" style="1" customWidth="1"/>
    <col min="5137" max="5137" width="32.125" style="1" bestFit="1" customWidth="1"/>
    <col min="5138" max="5138" width="17.625" style="1" bestFit="1" customWidth="1"/>
    <col min="5139" max="5139" width="28.375" style="1" bestFit="1" customWidth="1"/>
    <col min="5140" max="5140" width="29.875" style="1" customWidth="1"/>
    <col min="5141" max="5141" width="23.625" style="1" customWidth="1"/>
    <col min="5142" max="5151" width="8" style="1"/>
    <col min="5152" max="5155" width="0" style="1" hidden="1" customWidth="1"/>
    <col min="5156" max="5379" width="8" style="1"/>
    <col min="5380" max="5380" width="15.625" style="1" customWidth="1"/>
    <col min="5381" max="5381" width="13.125" style="1" customWidth="1"/>
    <col min="5382" max="5382" width="28" style="1" bestFit="1" customWidth="1"/>
    <col min="5383" max="5383" width="25.375" style="1" customWidth="1"/>
    <col min="5384" max="5384" width="32.875" style="1" customWidth="1"/>
    <col min="5385" max="5385" width="0" style="1" hidden="1" customWidth="1"/>
    <col min="5386" max="5386" width="25.625" style="1" customWidth="1"/>
    <col min="5387" max="5387" width="30.625" style="1" bestFit="1" customWidth="1"/>
    <col min="5388" max="5388" width="17.625" style="1" bestFit="1" customWidth="1"/>
    <col min="5389" max="5389" width="12" style="1" bestFit="1" customWidth="1"/>
    <col min="5390" max="5390" width="28.125" style="1" bestFit="1" customWidth="1"/>
    <col min="5391" max="5391" width="26.75" style="1" bestFit="1" customWidth="1"/>
    <col min="5392" max="5392" width="32.875" style="1" customWidth="1"/>
    <col min="5393" max="5393" width="32.125" style="1" bestFit="1" customWidth="1"/>
    <col min="5394" max="5394" width="17.625" style="1" bestFit="1" customWidth="1"/>
    <col min="5395" max="5395" width="28.375" style="1" bestFit="1" customWidth="1"/>
    <col min="5396" max="5396" width="29.875" style="1" customWidth="1"/>
    <col min="5397" max="5397" width="23.625" style="1" customWidth="1"/>
    <col min="5398" max="5407" width="8" style="1"/>
    <col min="5408" max="5411" width="0" style="1" hidden="1" customWidth="1"/>
    <col min="5412" max="5635" width="8" style="1"/>
    <col min="5636" max="5636" width="15.625" style="1" customWidth="1"/>
    <col min="5637" max="5637" width="13.125" style="1" customWidth="1"/>
    <col min="5638" max="5638" width="28" style="1" bestFit="1" customWidth="1"/>
    <col min="5639" max="5639" width="25.375" style="1" customWidth="1"/>
    <col min="5640" max="5640" width="32.875" style="1" customWidth="1"/>
    <col min="5641" max="5641" width="0" style="1" hidden="1" customWidth="1"/>
    <col min="5642" max="5642" width="25.625" style="1" customWidth="1"/>
    <col min="5643" max="5643" width="30.625" style="1" bestFit="1" customWidth="1"/>
    <col min="5644" max="5644" width="17.625" style="1" bestFit="1" customWidth="1"/>
    <col min="5645" max="5645" width="12" style="1" bestFit="1" customWidth="1"/>
    <col min="5646" max="5646" width="28.125" style="1" bestFit="1" customWidth="1"/>
    <col min="5647" max="5647" width="26.75" style="1" bestFit="1" customWidth="1"/>
    <col min="5648" max="5648" width="32.875" style="1" customWidth="1"/>
    <col min="5649" max="5649" width="32.125" style="1" bestFit="1" customWidth="1"/>
    <col min="5650" max="5650" width="17.625" style="1" bestFit="1" customWidth="1"/>
    <col min="5651" max="5651" width="28.375" style="1" bestFit="1" customWidth="1"/>
    <col min="5652" max="5652" width="29.875" style="1" customWidth="1"/>
    <col min="5653" max="5653" width="23.625" style="1" customWidth="1"/>
    <col min="5654" max="5663" width="8" style="1"/>
    <col min="5664" max="5667" width="0" style="1" hidden="1" customWidth="1"/>
    <col min="5668" max="5891" width="8" style="1"/>
    <col min="5892" max="5892" width="15.625" style="1" customWidth="1"/>
    <col min="5893" max="5893" width="13.125" style="1" customWidth="1"/>
    <col min="5894" max="5894" width="28" style="1" bestFit="1" customWidth="1"/>
    <col min="5895" max="5895" width="25.375" style="1" customWidth="1"/>
    <col min="5896" max="5896" width="32.875" style="1" customWidth="1"/>
    <col min="5897" max="5897" width="0" style="1" hidden="1" customWidth="1"/>
    <col min="5898" max="5898" width="25.625" style="1" customWidth="1"/>
    <col min="5899" max="5899" width="30.625" style="1" bestFit="1" customWidth="1"/>
    <col min="5900" max="5900" width="17.625" style="1" bestFit="1" customWidth="1"/>
    <col min="5901" max="5901" width="12" style="1" bestFit="1" customWidth="1"/>
    <col min="5902" max="5902" width="28.125" style="1" bestFit="1" customWidth="1"/>
    <col min="5903" max="5903" width="26.75" style="1" bestFit="1" customWidth="1"/>
    <col min="5904" max="5904" width="32.875" style="1" customWidth="1"/>
    <col min="5905" max="5905" width="32.125" style="1" bestFit="1" customWidth="1"/>
    <col min="5906" max="5906" width="17.625" style="1" bestFit="1" customWidth="1"/>
    <col min="5907" max="5907" width="28.375" style="1" bestFit="1" customWidth="1"/>
    <col min="5908" max="5908" width="29.875" style="1" customWidth="1"/>
    <col min="5909" max="5909" width="23.625" style="1" customWidth="1"/>
    <col min="5910" max="5919" width="8" style="1"/>
    <col min="5920" max="5923" width="0" style="1" hidden="1" customWidth="1"/>
    <col min="5924" max="6147" width="8" style="1"/>
    <col min="6148" max="6148" width="15.625" style="1" customWidth="1"/>
    <col min="6149" max="6149" width="13.125" style="1" customWidth="1"/>
    <col min="6150" max="6150" width="28" style="1" bestFit="1" customWidth="1"/>
    <col min="6151" max="6151" width="25.375" style="1" customWidth="1"/>
    <col min="6152" max="6152" width="32.875" style="1" customWidth="1"/>
    <col min="6153" max="6153" width="0" style="1" hidden="1" customWidth="1"/>
    <col min="6154" max="6154" width="25.625" style="1" customWidth="1"/>
    <col min="6155" max="6155" width="30.625" style="1" bestFit="1" customWidth="1"/>
    <col min="6156" max="6156" width="17.625" style="1" bestFit="1" customWidth="1"/>
    <col min="6157" max="6157" width="12" style="1" bestFit="1" customWidth="1"/>
    <col min="6158" max="6158" width="28.125" style="1" bestFit="1" customWidth="1"/>
    <col min="6159" max="6159" width="26.75" style="1" bestFit="1" customWidth="1"/>
    <col min="6160" max="6160" width="32.875" style="1" customWidth="1"/>
    <col min="6161" max="6161" width="32.125" style="1" bestFit="1" customWidth="1"/>
    <col min="6162" max="6162" width="17.625" style="1" bestFit="1" customWidth="1"/>
    <col min="6163" max="6163" width="28.375" style="1" bestFit="1" customWidth="1"/>
    <col min="6164" max="6164" width="29.875" style="1" customWidth="1"/>
    <col min="6165" max="6165" width="23.625" style="1" customWidth="1"/>
    <col min="6166" max="6175" width="8" style="1"/>
    <col min="6176" max="6179" width="0" style="1" hidden="1" customWidth="1"/>
    <col min="6180" max="6403" width="8" style="1"/>
    <col min="6404" max="6404" width="15.625" style="1" customWidth="1"/>
    <col min="6405" max="6405" width="13.125" style="1" customWidth="1"/>
    <col min="6406" max="6406" width="28" style="1" bestFit="1" customWidth="1"/>
    <col min="6407" max="6407" width="25.375" style="1" customWidth="1"/>
    <col min="6408" max="6408" width="32.875" style="1" customWidth="1"/>
    <col min="6409" max="6409" width="0" style="1" hidden="1" customWidth="1"/>
    <col min="6410" max="6410" width="25.625" style="1" customWidth="1"/>
    <col min="6411" max="6411" width="30.625" style="1" bestFit="1" customWidth="1"/>
    <col min="6412" max="6412" width="17.625" style="1" bestFit="1" customWidth="1"/>
    <col min="6413" max="6413" width="12" style="1" bestFit="1" customWidth="1"/>
    <col min="6414" max="6414" width="28.125" style="1" bestFit="1" customWidth="1"/>
    <col min="6415" max="6415" width="26.75" style="1" bestFit="1" customWidth="1"/>
    <col min="6416" max="6416" width="32.875" style="1" customWidth="1"/>
    <col min="6417" max="6417" width="32.125" style="1" bestFit="1" customWidth="1"/>
    <col min="6418" max="6418" width="17.625" style="1" bestFit="1" customWidth="1"/>
    <col min="6419" max="6419" width="28.375" style="1" bestFit="1" customWidth="1"/>
    <col min="6420" max="6420" width="29.875" style="1" customWidth="1"/>
    <col min="6421" max="6421" width="23.625" style="1" customWidth="1"/>
    <col min="6422" max="6431" width="8" style="1"/>
    <col min="6432" max="6435" width="0" style="1" hidden="1" customWidth="1"/>
    <col min="6436" max="6659" width="8" style="1"/>
    <col min="6660" max="6660" width="15.625" style="1" customWidth="1"/>
    <col min="6661" max="6661" width="13.125" style="1" customWidth="1"/>
    <col min="6662" max="6662" width="28" style="1" bestFit="1" customWidth="1"/>
    <col min="6663" max="6663" width="25.375" style="1" customWidth="1"/>
    <col min="6664" max="6664" width="32.875" style="1" customWidth="1"/>
    <col min="6665" max="6665" width="0" style="1" hidden="1" customWidth="1"/>
    <col min="6666" max="6666" width="25.625" style="1" customWidth="1"/>
    <col min="6667" max="6667" width="30.625" style="1" bestFit="1" customWidth="1"/>
    <col min="6668" max="6668" width="17.625" style="1" bestFit="1" customWidth="1"/>
    <col min="6669" max="6669" width="12" style="1" bestFit="1" customWidth="1"/>
    <col min="6670" max="6670" width="28.125" style="1" bestFit="1" customWidth="1"/>
    <col min="6671" max="6671" width="26.75" style="1" bestFit="1" customWidth="1"/>
    <col min="6672" max="6672" width="32.875" style="1" customWidth="1"/>
    <col min="6673" max="6673" width="32.125" style="1" bestFit="1" customWidth="1"/>
    <col min="6674" max="6674" width="17.625" style="1" bestFit="1" customWidth="1"/>
    <col min="6675" max="6675" width="28.375" style="1" bestFit="1" customWidth="1"/>
    <col min="6676" max="6676" width="29.875" style="1" customWidth="1"/>
    <col min="6677" max="6677" width="23.625" style="1" customWidth="1"/>
    <col min="6678" max="6687" width="8" style="1"/>
    <col min="6688" max="6691" width="0" style="1" hidden="1" customWidth="1"/>
    <col min="6692" max="6915" width="8" style="1"/>
    <col min="6916" max="6916" width="15.625" style="1" customWidth="1"/>
    <col min="6917" max="6917" width="13.125" style="1" customWidth="1"/>
    <col min="6918" max="6918" width="28" style="1" bestFit="1" customWidth="1"/>
    <col min="6919" max="6919" width="25.375" style="1" customWidth="1"/>
    <col min="6920" max="6920" width="32.875" style="1" customWidth="1"/>
    <col min="6921" max="6921" width="0" style="1" hidden="1" customWidth="1"/>
    <col min="6922" max="6922" width="25.625" style="1" customWidth="1"/>
    <col min="6923" max="6923" width="30.625" style="1" bestFit="1" customWidth="1"/>
    <col min="6924" max="6924" width="17.625" style="1" bestFit="1" customWidth="1"/>
    <col min="6925" max="6925" width="12" style="1" bestFit="1" customWidth="1"/>
    <col min="6926" max="6926" width="28.125" style="1" bestFit="1" customWidth="1"/>
    <col min="6927" max="6927" width="26.75" style="1" bestFit="1" customWidth="1"/>
    <col min="6928" max="6928" width="32.875" style="1" customWidth="1"/>
    <col min="6929" max="6929" width="32.125" style="1" bestFit="1" customWidth="1"/>
    <col min="6930" max="6930" width="17.625" style="1" bestFit="1" customWidth="1"/>
    <col min="6931" max="6931" width="28.375" style="1" bestFit="1" customWidth="1"/>
    <col min="6932" max="6932" width="29.875" style="1" customWidth="1"/>
    <col min="6933" max="6933" width="23.625" style="1" customWidth="1"/>
    <col min="6934" max="6943" width="8" style="1"/>
    <col min="6944" max="6947" width="0" style="1" hidden="1" customWidth="1"/>
    <col min="6948" max="7171" width="8" style="1"/>
    <col min="7172" max="7172" width="15.625" style="1" customWidth="1"/>
    <col min="7173" max="7173" width="13.125" style="1" customWidth="1"/>
    <col min="7174" max="7174" width="28" style="1" bestFit="1" customWidth="1"/>
    <col min="7175" max="7175" width="25.375" style="1" customWidth="1"/>
    <col min="7176" max="7176" width="32.875" style="1" customWidth="1"/>
    <col min="7177" max="7177" width="0" style="1" hidden="1" customWidth="1"/>
    <col min="7178" max="7178" width="25.625" style="1" customWidth="1"/>
    <col min="7179" max="7179" width="30.625" style="1" bestFit="1" customWidth="1"/>
    <col min="7180" max="7180" width="17.625" style="1" bestFit="1" customWidth="1"/>
    <col min="7181" max="7181" width="12" style="1" bestFit="1" customWidth="1"/>
    <col min="7182" max="7182" width="28.125" style="1" bestFit="1" customWidth="1"/>
    <col min="7183" max="7183" width="26.75" style="1" bestFit="1" customWidth="1"/>
    <col min="7184" max="7184" width="32.875" style="1" customWidth="1"/>
    <col min="7185" max="7185" width="32.125" style="1" bestFit="1" customWidth="1"/>
    <col min="7186" max="7186" width="17.625" style="1" bestFit="1" customWidth="1"/>
    <col min="7187" max="7187" width="28.375" style="1" bestFit="1" customWidth="1"/>
    <col min="7188" max="7188" width="29.875" style="1" customWidth="1"/>
    <col min="7189" max="7189" width="23.625" style="1" customWidth="1"/>
    <col min="7190" max="7199" width="8" style="1"/>
    <col min="7200" max="7203" width="0" style="1" hidden="1" customWidth="1"/>
    <col min="7204" max="7427" width="8" style="1"/>
    <col min="7428" max="7428" width="15.625" style="1" customWidth="1"/>
    <col min="7429" max="7429" width="13.125" style="1" customWidth="1"/>
    <col min="7430" max="7430" width="28" style="1" bestFit="1" customWidth="1"/>
    <col min="7431" max="7431" width="25.375" style="1" customWidth="1"/>
    <col min="7432" max="7432" width="32.875" style="1" customWidth="1"/>
    <col min="7433" max="7433" width="0" style="1" hidden="1" customWidth="1"/>
    <col min="7434" max="7434" width="25.625" style="1" customWidth="1"/>
    <col min="7435" max="7435" width="30.625" style="1" bestFit="1" customWidth="1"/>
    <col min="7436" max="7436" width="17.625" style="1" bestFit="1" customWidth="1"/>
    <col min="7437" max="7437" width="12" style="1" bestFit="1" customWidth="1"/>
    <col min="7438" max="7438" width="28.125" style="1" bestFit="1" customWidth="1"/>
    <col min="7439" max="7439" width="26.75" style="1" bestFit="1" customWidth="1"/>
    <col min="7440" max="7440" width="32.875" style="1" customWidth="1"/>
    <col min="7441" max="7441" width="32.125" style="1" bestFit="1" customWidth="1"/>
    <col min="7442" max="7442" width="17.625" style="1" bestFit="1" customWidth="1"/>
    <col min="7443" max="7443" width="28.375" style="1" bestFit="1" customWidth="1"/>
    <col min="7444" max="7444" width="29.875" style="1" customWidth="1"/>
    <col min="7445" max="7445" width="23.625" style="1" customWidth="1"/>
    <col min="7446" max="7455" width="8" style="1"/>
    <col min="7456" max="7459" width="0" style="1" hidden="1" customWidth="1"/>
    <col min="7460" max="7683" width="8" style="1"/>
    <col min="7684" max="7684" width="15.625" style="1" customWidth="1"/>
    <col min="7685" max="7685" width="13.125" style="1" customWidth="1"/>
    <col min="7686" max="7686" width="28" style="1" bestFit="1" customWidth="1"/>
    <col min="7687" max="7687" width="25.375" style="1" customWidth="1"/>
    <col min="7688" max="7688" width="32.875" style="1" customWidth="1"/>
    <col min="7689" max="7689" width="0" style="1" hidden="1" customWidth="1"/>
    <col min="7690" max="7690" width="25.625" style="1" customWidth="1"/>
    <col min="7691" max="7691" width="30.625" style="1" bestFit="1" customWidth="1"/>
    <col min="7692" max="7692" width="17.625" style="1" bestFit="1" customWidth="1"/>
    <col min="7693" max="7693" width="12" style="1" bestFit="1" customWidth="1"/>
    <col min="7694" max="7694" width="28.125" style="1" bestFit="1" customWidth="1"/>
    <col min="7695" max="7695" width="26.75" style="1" bestFit="1" customWidth="1"/>
    <col min="7696" max="7696" width="32.875" style="1" customWidth="1"/>
    <col min="7697" max="7697" width="32.125" style="1" bestFit="1" customWidth="1"/>
    <col min="7698" max="7698" width="17.625" style="1" bestFit="1" customWidth="1"/>
    <col min="7699" max="7699" width="28.375" style="1" bestFit="1" customWidth="1"/>
    <col min="7700" max="7700" width="29.875" style="1" customWidth="1"/>
    <col min="7701" max="7701" width="23.625" style="1" customWidth="1"/>
    <col min="7702" max="7711" width="8" style="1"/>
    <col min="7712" max="7715" width="0" style="1" hidden="1" customWidth="1"/>
    <col min="7716" max="7939" width="8" style="1"/>
    <col min="7940" max="7940" width="15.625" style="1" customWidth="1"/>
    <col min="7941" max="7941" width="13.125" style="1" customWidth="1"/>
    <col min="7942" max="7942" width="28" style="1" bestFit="1" customWidth="1"/>
    <col min="7943" max="7943" width="25.375" style="1" customWidth="1"/>
    <col min="7944" max="7944" width="32.875" style="1" customWidth="1"/>
    <col min="7945" max="7945" width="0" style="1" hidden="1" customWidth="1"/>
    <col min="7946" max="7946" width="25.625" style="1" customWidth="1"/>
    <col min="7947" max="7947" width="30.625" style="1" bestFit="1" customWidth="1"/>
    <col min="7948" max="7948" width="17.625" style="1" bestFit="1" customWidth="1"/>
    <col min="7949" max="7949" width="12" style="1" bestFit="1" customWidth="1"/>
    <col min="7950" max="7950" width="28.125" style="1" bestFit="1" customWidth="1"/>
    <col min="7951" max="7951" width="26.75" style="1" bestFit="1" customWidth="1"/>
    <col min="7952" max="7952" width="32.875" style="1" customWidth="1"/>
    <col min="7953" max="7953" width="32.125" style="1" bestFit="1" customWidth="1"/>
    <col min="7954" max="7954" width="17.625" style="1" bestFit="1" customWidth="1"/>
    <col min="7955" max="7955" width="28.375" style="1" bestFit="1" customWidth="1"/>
    <col min="7956" max="7956" width="29.875" style="1" customWidth="1"/>
    <col min="7957" max="7957" width="23.625" style="1" customWidth="1"/>
    <col min="7958" max="7967" width="8" style="1"/>
    <col min="7968" max="7971" width="0" style="1" hidden="1" customWidth="1"/>
    <col min="7972" max="8195" width="8" style="1"/>
    <col min="8196" max="8196" width="15.625" style="1" customWidth="1"/>
    <col min="8197" max="8197" width="13.125" style="1" customWidth="1"/>
    <col min="8198" max="8198" width="28" style="1" bestFit="1" customWidth="1"/>
    <col min="8199" max="8199" width="25.375" style="1" customWidth="1"/>
    <col min="8200" max="8200" width="32.875" style="1" customWidth="1"/>
    <col min="8201" max="8201" width="0" style="1" hidden="1" customWidth="1"/>
    <col min="8202" max="8202" width="25.625" style="1" customWidth="1"/>
    <col min="8203" max="8203" width="30.625" style="1" bestFit="1" customWidth="1"/>
    <col min="8204" max="8204" width="17.625" style="1" bestFit="1" customWidth="1"/>
    <col min="8205" max="8205" width="12" style="1" bestFit="1" customWidth="1"/>
    <col min="8206" max="8206" width="28.125" style="1" bestFit="1" customWidth="1"/>
    <col min="8207" max="8207" width="26.75" style="1" bestFit="1" customWidth="1"/>
    <col min="8208" max="8208" width="32.875" style="1" customWidth="1"/>
    <col min="8209" max="8209" width="32.125" style="1" bestFit="1" customWidth="1"/>
    <col min="8210" max="8210" width="17.625" style="1" bestFit="1" customWidth="1"/>
    <col min="8211" max="8211" width="28.375" style="1" bestFit="1" customWidth="1"/>
    <col min="8212" max="8212" width="29.875" style="1" customWidth="1"/>
    <col min="8213" max="8213" width="23.625" style="1" customWidth="1"/>
    <col min="8214" max="8223" width="8" style="1"/>
    <col min="8224" max="8227" width="0" style="1" hidden="1" customWidth="1"/>
    <col min="8228" max="8451" width="8" style="1"/>
    <col min="8452" max="8452" width="15.625" style="1" customWidth="1"/>
    <col min="8453" max="8453" width="13.125" style="1" customWidth="1"/>
    <col min="8454" max="8454" width="28" style="1" bestFit="1" customWidth="1"/>
    <col min="8455" max="8455" width="25.375" style="1" customWidth="1"/>
    <col min="8456" max="8456" width="32.875" style="1" customWidth="1"/>
    <col min="8457" max="8457" width="0" style="1" hidden="1" customWidth="1"/>
    <col min="8458" max="8458" width="25.625" style="1" customWidth="1"/>
    <col min="8459" max="8459" width="30.625" style="1" bestFit="1" customWidth="1"/>
    <col min="8460" max="8460" width="17.625" style="1" bestFit="1" customWidth="1"/>
    <col min="8461" max="8461" width="12" style="1" bestFit="1" customWidth="1"/>
    <col min="8462" max="8462" width="28.125" style="1" bestFit="1" customWidth="1"/>
    <col min="8463" max="8463" width="26.75" style="1" bestFit="1" customWidth="1"/>
    <col min="8464" max="8464" width="32.875" style="1" customWidth="1"/>
    <col min="8465" max="8465" width="32.125" style="1" bestFit="1" customWidth="1"/>
    <col min="8466" max="8466" width="17.625" style="1" bestFit="1" customWidth="1"/>
    <col min="8467" max="8467" width="28.375" style="1" bestFit="1" customWidth="1"/>
    <col min="8468" max="8468" width="29.875" style="1" customWidth="1"/>
    <col min="8469" max="8469" width="23.625" style="1" customWidth="1"/>
    <col min="8470" max="8479" width="8" style="1"/>
    <col min="8480" max="8483" width="0" style="1" hidden="1" customWidth="1"/>
    <col min="8484" max="8707" width="8" style="1"/>
    <col min="8708" max="8708" width="15.625" style="1" customWidth="1"/>
    <col min="8709" max="8709" width="13.125" style="1" customWidth="1"/>
    <col min="8710" max="8710" width="28" style="1" bestFit="1" customWidth="1"/>
    <col min="8711" max="8711" width="25.375" style="1" customWidth="1"/>
    <col min="8712" max="8712" width="32.875" style="1" customWidth="1"/>
    <col min="8713" max="8713" width="0" style="1" hidden="1" customWidth="1"/>
    <col min="8714" max="8714" width="25.625" style="1" customWidth="1"/>
    <col min="8715" max="8715" width="30.625" style="1" bestFit="1" customWidth="1"/>
    <col min="8716" max="8716" width="17.625" style="1" bestFit="1" customWidth="1"/>
    <col min="8717" max="8717" width="12" style="1" bestFit="1" customWidth="1"/>
    <col min="8718" max="8718" width="28.125" style="1" bestFit="1" customWidth="1"/>
    <col min="8719" max="8719" width="26.75" style="1" bestFit="1" customWidth="1"/>
    <col min="8720" max="8720" width="32.875" style="1" customWidth="1"/>
    <col min="8721" max="8721" width="32.125" style="1" bestFit="1" customWidth="1"/>
    <col min="8722" max="8722" width="17.625" style="1" bestFit="1" customWidth="1"/>
    <col min="8723" max="8723" width="28.375" style="1" bestFit="1" customWidth="1"/>
    <col min="8724" max="8724" width="29.875" style="1" customWidth="1"/>
    <col min="8725" max="8725" width="23.625" style="1" customWidth="1"/>
    <col min="8726" max="8735" width="8" style="1"/>
    <col min="8736" max="8739" width="0" style="1" hidden="1" customWidth="1"/>
    <col min="8740" max="8963" width="8" style="1"/>
    <col min="8964" max="8964" width="15.625" style="1" customWidth="1"/>
    <col min="8965" max="8965" width="13.125" style="1" customWidth="1"/>
    <col min="8966" max="8966" width="28" style="1" bestFit="1" customWidth="1"/>
    <col min="8967" max="8967" width="25.375" style="1" customWidth="1"/>
    <col min="8968" max="8968" width="32.875" style="1" customWidth="1"/>
    <col min="8969" max="8969" width="0" style="1" hidden="1" customWidth="1"/>
    <col min="8970" max="8970" width="25.625" style="1" customWidth="1"/>
    <col min="8971" max="8971" width="30.625" style="1" bestFit="1" customWidth="1"/>
    <col min="8972" max="8972" width="17.625" style="1" bestFit="1" customWidth="1"/>
    <col min="8973" max="8973" width="12" style="1" bestFit="1" customWidth="1"/>
    <col min="8974" max="8974" width="28.125" style="1" bestFit="1" customWidth="1"/>
    <col min="8975" max="8975" width="26.75" style="1" bestFit="1" customWidth="1"/>
    <col min="8976" max="8976" width="32.875" style="1" customWidth="1"/>
    <col min="8977" max="8977" width="32.125" style="1" bestFit="1" customWidth="1"/>
    <col min="8978" max="8978" width="17.625" style="1" bestFit="1" customWidth="1"/>
    <col min="8979" max="8979" width="28.375" style="1" bestFit="1" customWidth="1"/>
    <col min="8980" max="8980" width="29.875" style="1" customWidth="1"/>
    <col min="8981" max="8981" width="23.625" style="1" customWidth="1"/>
    <col min="8982" max="8991" width="8" style="1"/>
    <col min="8992" max="8995" width="0" style="1" hidden="1" customWidth="1"/>
    <col min="8996" max="9219" width="8" style="1"/>
    <col min="9220" max="9220" width="15.625" style="1" customWidth="1"/>
    <col min="9221" max="9221" width="13.125" style="1" customWidth="1"/>
    <col min="9222" max="9222" width="28" style="1" bestFit="1" customWidth="1"/>
    <col min="9223" max="9223" width="25.375" style="1" customWidth="1"/>
    <col min="9224" max="9224" width="32.875" style="1" customWidth="1"/>
    <col min="9225" max="9225" width="0" style="1" hidden="1" customWidth="1"/>
    <col min="9226" max="9226" width="25.625" style="1" customWidth="1"/>
    <col min="9227" max="9227" width="30.625" style="1" bestFit="1" customWidth="1"/>
    <col min="9228" max="9228" width="17.625" style="1" bestFit="1" customWidth="1"/>
    <col min="9229" max="9229" width="12" style="1" bestFit="1" customWidth="1"/>
    <col min="9230" max="9230" width="28.125" style="1" bestFit="1" customWidth="1"/>
    <col min="9231" max="9231" width="26.75" style="1" bestFit="1" customWidth="1"/>
    <col min="9232" max="9232" width="32.875" style="1" customWidth="1"/>
    <col min="9233" max="9233" width="32.125" style="1" bestFit="1" customWidth="1"/>
    <col min="9234" max="9234" width="17.625" style="1" bestFit="1" customWidth="1"/>
    <col min="9235" max="9235" width="28.375" style="1" bestFit="1" customWidth="1"/>
    <col min="9236" max="9236" width="29.875" style="1" customWidth="1"/>
    <col min="9237" max="9237" width="23.625" style="1" customWidth="1"/>
    <col min="9238" max="9247" width="8" style="1"/>
    <col min="9248" max="9251" width="0" style="1" hidden="1" customWidth="1"/>
    <col min="9252" max="9475" width="8" style="1"/>
    <col min="9476" max="9476" width="15.625" style="1" customWidth="1"/>
    <col min="9477" max="9477" width="13.125" style="1" customWidth="1"/>
    <col min="9478" max="9478" width="28" style="1" bestFit="1" customWidth="1"/>
    <col min="9479" max="9479" width="25.375" style="1" customWidth="1"/>
    <col min="9480" max="9480" width="32.875" style="1" customWidth="1"/>
    <col min="9481" max="9481" width="0" style="1" hidden="1" customWidth="1"/>
    <col min="9482" max="9482" width="25.625" style="1" customWidth="1"/>
    <col min="9483" max="9483" width="30.625" style="1" bestFit="1" customWidth="1"/>
    <col min="9484" max="9484" width="17.625" style="1" bestFit="1" customWidth="1"/>
    <col min="9485" max="9485" width="12" style="1" bestFit="1" customWidth="1"/>
    <col min="9486" max="9486" width="28.125" style="1" bestFit="1" customWidth="1"/>
    <col min="9487" max="9487" width="26.75" style="1" bestFit="1" customWidth="1"/>
    <col min="9488" max="9488" width="32.875" style="1" customWidth="1"/>
    <col min="9489" max="9489" width="32.125" style="1" bestFit="1" customWidth="1"/>
    <col min="9490" max="9490" width="17.625" style="1" bestFit="1" customWidth="1"/>
    <col min="9491" max="9491" width="28.375" style="1" bestFit="1" customWidth="1"/>
    <col min="9492" max="9492" width="29.875" style="1" customWidth="1"/>
    <col min="9493" max="9493" width="23.625" style="1" customWidth="1"/>
    <col min="9494" max="9503" width="8" style="1"/>
    <col min="9504" max="9507" width="0" style="1" hidden="1" customWidth="1"/>
    <col min="9508" max="9731" width="8" style="1"/>
    <col min="9732" max="9732" width="15.625" style="1" customWidth="1"/>
    <col min="9733" max="9733" width="13.125" style="1" customWidth="1"/>
    <col min="9734" max="9734" width="28" style="1" bestFit="1" customWidth="1"/>
    <col min="9735" max="9735" width="25.375" style="1" customWidth="1"/>
    <col min="9736" max="9736" width="32.875" style="1" customWidth="1"/>
    <col min="9737" max="9737" width="0" style="1" hidden="1" customWidth="1"/>
    <col min="9738" max="9738" width="25.625" style="1" customWidth="1"/>
    <col min="9739" max="9739" width="30.625" style="1" bestFit="1" customWidth="1"/>
    <col min="9740" max="9740" width="17.625" style="1" bestFit="1" customWidth="1"/>
    <col min="9741" max="9741" width="12" style="1" bestFit="1" customWidth="1"/>
    <col min="9742" max="9742" width="28.125" style="1" bestFit="1" customWidth="1"/>
    <col min="9743" max="9743" width="26.75" style="1" bestFit="1" customWidth="1"/>
    <col min="9744" max="9744" width="32.875" style="1" customWidth="1"/>
    <col min="9745" max="9745" width="32.125" style="1" bestFit="1" customWidth="1"/>
    <col min="9746" max="9746" width="17.625" style="1" bestFit="1" customWidth="1"/>
    <col min="9747" max="9747" width="28.375" style="1" bestFit="1" customWidth="1"/>
    <col min="9748" max="9748" width="29.875" style="1" customWidth="1"/>
    <col min="9749" max="9749" width="23.625" style="1" customWidth="1"/>
    <col min="9750" max="9759" width="8" style="1"/>
    <col min="9760" max="9763" width="0" style="1" hidden="1" customWidth="1"/>
    <col min="9764" max="9987" width="8" style="1"/>
    <col min="9988" max="9988" width="15.625" style="1" customWidth="1"/>
    <col min="9989" max="9989" width="13.125" style="1" customWidth="1"/>
    <col min="9990" max="9990" width="28" style="1" bestFit="1" customWidth="1"/>
    <col min="9991" max="9991" width="25.375" style="1" customWidth="1"/>
    <col min="9992" max="9992" width="32.875" style="1" customWidth="1"/>
    <col min="9993" max="9993" width="0" style="1" hidden="1" customWidth="1"/>
    <col min="9994" max="9994" width="25.625" style="1" customWidth="1"/>
    <col min="9995" max="9995" width="30.625" style="1" bestFit="1" customWidth="1"/>
    <col min="9996" max="9996" width="17.625" style="1" bestFit="1" customWidth="1"/>
    <col min="9997" max="9997" width="12" style="1" bestFit="1" customWidth="1"/>
    <col min="9998" max="9998" width="28.125" style="1" bestFit="1" customWidth="1"/>
    <col min="9999" max="9999" width="26.75" style="1" bestFit="1" customWidth="1"/>
    <col min="10000" max="10000" width="32.875" style="1" customWidth="1"/>
    <col min="10001" max="10001" width="32.125" style="1" bestFit="1" customWidth="1"/>
    <col min="10002" max="10002" width="17.625" style="1" bestFit="1" customWidth="1"/>
    <col min="10003" max="10003" width="28.375" style="1" bestFit="1" customWidth="1"/>
    <col min="10004" max="10004" width="29.875" style="1" customWidth="1"/>
    <col min="10005" max="10005" width="23.625" style="1" customWidth="1"/>
    <col min="10006" max="10015" width="8" style="1"/>
    <col min="10016" max="10019" width="0" style="1" hidden="1" customWidth="1"/>
    <col min="10020" max="10243" width="8" style="1"/>
    <col min="10244" max="10244" width="15.625" style="1" customWidth="1"/>
    <col min="10245" max="10245" width="13.125" style="1" customWidth="1"/>
    <col min="10246" max="10246" width="28" style="1" bestFit="1" customWidth="1"/>
    <col min="10247" max="10247" width="25.375" style="1" customWidth="1"/>
    <col min="10248" max="10248" width="32.875" style="1" customWidth="1"/>
    <col min="10249" max="10249" width="0" style="1" hidden="1" customWidth="1"/>
    <col min="10250" max="10250" width="25.625" style="1" customWidth="1"/>
    <col min="10251" max="10251" width="30.625" style="1" bestFit="1" customWidth="1"/>
    <col min="10252" max="10252" width="17.625" style="1" bestFit="1" customWidth="1"/>
    <col min="10253" max="10253" width="12" style="1" bestFit="1" customWidth="1"/>
    <col min="10254" max="10254" width="28.125" style="1" bestFit="1" customWidth="1"/>
    <col min="10255" max="10255" width="26.75" style="1" bestFit="1" customWidth="1"/>
    <col min="10256" max="10256" width="32.875" style="1" customWidth="1"/>
    <col min="10257" max="10257" width="32.125" style="1" bestFit="1" customWidth="1"/>
    <col min="10258" max="10258" width="17.625" style="1" bestFit="1" customWidth="1"/>
    <col min="10259" max="10259" width="28.375" style="1" bestFit="1" customWidth="1"/>
    <col min="10260" max="10260" width="29.875" style="1" customWidth="1"/>
    <col min="10261" max="10261" width="23.625" style="1" customWidth="1"/>
    <col min="10262" max="10271" width="8" style="1"/>
    <col min="10272" max="10275" width="0" style="1" hidden="1" customWidth="1"/>
    <col min="10276" max="10499" width="8" style="1"/>
    <col min="10500" max="10500" width="15.625" style="1" customWidth="1"/>
    <col min="10501" max="10501" width="13.125" style="1" customWidth="1"/>
    <col min="10502" max="10502" width="28" style="1" bestFit="1" customWidth="1"/>
    <col min="10503" max="10503" width="25.375" style="1" customWidth="1"/>
    <col min="10504" max="10504" width="32.875" style="1" customWidth="1"/>
    <col min="10505" max="10505" width="0" style="1" hidden="1" customWidth="1"/>
    <col min="10506" max="10506" width="25.625" style="1" customWidth="1"/>
    <col min="10507" max="10507" width="30.625" style="1" bestFit="1" customWidth="1"/>
    <col min="10508" max="10508" width="17.625" style="1" bestFit="1" customWidth="1"/>
    <col min="10509" max="10509" width="12" style="1" bestFit="1" customWidth="1"/>
    <col min="10510" max="10510" width="28.125" style="1" bestFit="1" customWidth="1"/>
    <col min="10511" max="10511" width="26.75" style="1" bestFit="1" customWidth="1"/>
    <col min="10512" max="10512" width="32.875" style="1" customWidth="1"/>
    <col min="10513" max="10513" width="32.125" style="1" bestFit="1" customWidth="1"/>
    <col min="10514" max="10514" width="17.625" style="1" bestFit="1" customWidth="1"/>
    <col min="10515" max="10515" width="28.375" style="1" bestFit="1" customWidth="1"/>
    <col min="10516" max="10516" width="29.875" style="1" customWidth="1"/>
    <col min="10517" max="10517" width="23.625" style="1" customWidth="1"/>
    <col min="10518" max="10527" width="8" style="1"/>
    <col min="10528" max="10531" width="0" style="1" hidden="1" customWidth="1"/>
    <col min="10532" max="10755" width="8" style="1"/>
    <col min="10756" max="10756" width="15.625" style="1" customWidth="1"/>
    <col min="10757" max="10757" width="13.125" style="1" customWidth="1"/>
    <col min="10758" max="10758" width="28" style="1" bestFit="1" customWidth="1"/>
    <col min="10759" max="10759" width="25.375" style="1" customWidth="1"/>
    <col min="10760" max="10760" width="32.875" style="1" customWidth="1"/>
    <col min="10761" max="10761" width="0" style="1" hidden="1" customWidth="1"/>
    <col min="10762" max="10762" width="25.625" style="1" customWidth="1"/>
    <col min="10763" max="10763" width="30.625" style="1" bestFit="1" customWidth="1"/>
    <col min="10764" max="10764" width="17.625" style="1" bestFit="1" customWidth="1"/>
    <col min="10765" max="10765" width="12" style="1" bestFit="1" customWidth="1"/>
    <col min="10766" max="10766" width="28.125" style="1" bestFit="1" customWidth="1"/>
    <col min="10767" max="10767" width="26.75" style="1" bestFit="1" customWidth="1"/>
    <col min="10768" max="10768" width="32.875" style="1" customWidth="1"/>
    <col min="10769" max="10769" width="32.125" style="1" bestFit="1" customWidth="1"/>
    <col min="10770" max="10770" width="17.625" style="1" bestFit="1" customWidth="1"/>
    <col min="10771" max="10771" width="28.375" style="1" bestFit="1" customWidth="1"/>
    <col min="10772" max="10772" width="29.875" style="1" customWidth="1"/>
    <col min="10773" max="10773" width="23.625" style="1" customWidth="1"/>
    <col min="10774" max="10783" width="8" style="1"/>
    <col min="10784" max="10787" width="0" style="1" hidden="1" customWidth="1"/>
    <col min="10788" max="11011" width="8" style="1"/>
    <col min="11012" max="11012" width="15.625" style="1" customWidth="1"/>
    <col min="11013" max="11013" width="13.125" style="1" customWidth="1"/>
    <col min="11014" max="11014" width="28" style="1" bestFit="1" customWidth="1"/>
    <col min="11015" max="11015" width="25.375" style="1" customWidth="1"/>
    <col min="11016" max="11016" width="32.875" style="1" customWidth="1"/>
    <col min="11017" max="11017" width="0" style="1" hidden="1" customWidth="1"/>
    <col min="11018" max="11018" width="25.625" style="1" customWidth="1"/>
    <col min="11019" max="11019" width="30.625" style="1" bestFit="1" customWidth="1"/>
    <col min="11020" max="11020" width="17.625" style="1" bestFit="1" customWidth="1"/>
    <col min="11021" max="11021" width="12" style="1" bestFit="1" customWidth="1"/>
    <col min="11022" max="11022" width="28.125" style="1" bestFit="1" customWidth="1"/>
    <col min="11023" max="11023" width="26.75" style="1" bestFit="1" customWidth="1"/>
    <col min="11024" max="11024" width="32.875" style="1" customWidth="1"/>
    <col min="11025" max="11025" width="32.125" style="1" bestFit="1" customWidth="1"/>
    <col min="11026" max="11026" width="17.625" style="1" bestFit="1" customWidth="1"/>
    <col min="11027" max="11027" width="28.375" style="1" bestFit="1" customWidth="1"/>
    <col min="11028" max="11028" width="29.875" style="1" customWidth="1"/>
    <col min="11029" max="11029" width="23.625" style="1" customWidth="1"/>
    <col min="11030" max="11039" width="8" style="1"/>
    <col min="11040" max="11043" width="0" style="1" hidden="1" customWidth="1"/>
    <col min="11044" max="11267" width="8" style="1"/>
    <col min="11268" max="11268" width="15.625" style="1" customWidth="1"/>
    <col min="11269" max="11269" width="13.125" style="1" customWidth="1"/>
    <col min="11270" max="11270" width="28" style="1" bestFit="1" customWidth="1"/>
    <col min="11271" max="11271" width="25.375" style="1" customWidth="1"/>
    <col min="11272" max="11272" width="32.875" style="1" customWidth="1"/>
    <col min="11273" max="11273" width="0" style="1" hidden="1" customWidth="1"/>
    <col min="11274" max="11274" width="25.625" style="1" customWidth="1"/>
    <col min="11275" max="11275" width="30.625" style="1" bestFit="1" customWidth="1"/>
    <col min="11276" max="11276" width="17.625" style="1" bestFit="1" customWidth="1"/>
    <col min="11277" max="11277" width="12" style="1" bestFit="1" customWidth="1"/>
    <col min="11278" max="11278" width="28.125" style="1" bestFit="1" customWidth="1"/>
    <col min="11279" max="11279" width="26.75" style="1" bestFit="1" customWidth="1"/>
    <col min="11280" max="11280" width="32.875" style="1" customWidth="1"/>
    <col min="11281" max="11281" width="32.125" style="1" bestFit="1" customWidth="1"/>
    <col min="11282" max="11282" width="17.625" style="1" bestFit="1" customWidth="1"/>
    <col min="11283" max="11283" width="28.375" style="1" bestFit="1" customWidth="1"/>
    <col min="11284" max="11284" width="29.875" style="1" customWidth="1"/>
    <col min="11285" max="11285" width="23.625" style="1" customWidth="1"/>
    <col min="11286" max="11295" width="8" style="1"/>
    <col min="11296" max="11299" width="0" style="1" hidden="1" customWidth="1"/>
    <col min="11300" max="11523" width="8" style="1"/>
    <col min="11524" max="11524" width="15.625" style="1" customWidth="1"/>
    <col min="11525" max="11525" width="13.125" style="1" customWidth="1"/>
    <col min="11526" max="11526" width="28" style="1" bestFit="1" customWidth="1"/>
    <col min="11527" max="11527" width="25.375" style="1" customWidth="1"/>
    <col min="11528" max="11528" width="32.875" style="1" customWidth="1"/>
    <col min="11529" max="11529" width="0" style="1" hidden="1" customWidth="1"/>
    <col min="11530" max="11530" width="25.625" style="1" customWidth="1"/>
    <col min="11531" max="11531" width="30.625" style="1" bestFit="1" customWidth="1"/>
    <col min="11532" max="11532" width="17.625" style="1" bestFit="1" customWidth="1"/>
    <col min="11533" max="11533" width="12" style="1" bestFit="1" customWidth="1"/>
    <col min="11534" max="11534" width="28.125" style="1" bestFit="1" customWidth="1"/>
    <col min="11535" max="11535" width="26.75" style="1" bestFit="1" customWidth="1"/>
    <col min="11536" max="11536" width="32.875" style="1" customWidth="1"/>
    <col min="11537" max="11537" width="32.125" style="1" bestFit="1" customWidth="1"/>
    <col min="11538" max="11538" width="17.625" style="1" bestFit="1" customWidth="1"/>
    <col min="11539" max="11539" width="28.375" style="1" bestFit="1" customWidth="1"/>
    <col min="11540" max="11540" width="29.875" style="1" customWidth="1"/>
    <col min="11541" max="11541" width="23.625" style="1" customWidth="1"/>
    <col min="11542" max="11551" width="8" style="1"/>
    <col min="11552" max="11555" width="0" style="1" hidden="1" customWidth="1"/>
    <col min="11556" max="11779" width="8" style="1"/>
    <col min="11780" max="11780" width="15.625" style="1" customWidth="1"/>
    <col min="11781" max="11781" width="13.125" style="1" customWidth="1"/>
    <col min="11782" max="11782" width="28" style="1" bestFit="1" customWidth="1"/>
    <col min="11783" max="11783" width="25.375" style="1" customWidth="1"/>
    <col min="11784" max="11784" width="32.875" style="1" customWidth="1"/>
    <col min="11785" max="11785" width="0" style="1" hidden="1" customWidth="1"/>
    <col min="11786" max="11786" width="25.625" style="1" customWidth="1"/>
    <col min="11787" max="11787" width="30.625" style="1" bestFit="1" customWidth="1"/>
    <col min="11788" max="11788" width="17.625" style="1" bestFit="1" customWidth="1"/>
    <col min="11789" max="11789" width="12" style="1" bestFit="1" customWidth="1"/>
    <col min="11790" max="11790" width="28.125" style="1" bestFit="1" customWidth="1"/>
    <col min="11791" max="11791" width="26.75" style="1" bestFit="1" customWidth="1"/>
    <col min="11792" max="11792" width="32.875" style="1" customWidth="1"/>
    <col min="11793" max="11793" width="32.125" style="1" bestFit="1" customWidth="1"/>
    <col min="11794" max="11794" width="17.625" style="1" bestFit="1" customWidth="1"/>
    <col min="11795" max="11795" width="28.375" style="1" bestFit="1" customWidth="1"/>
    <col min="11796" max="11796" width="29.875" style="1" customWidth="1"/>
    <col min="11797" max="11797" width="23.625" style="1" customWidth="1"/>
    <col min="11798" max="11807" width="8" style="1"/>
    <col min="11808" max="11811" width="0" style="1" hidden="1" customWidth="1"/>
    <col min="11812" max="12035" width="8" style="1"/>
    <col min="12036" max="12036" width="15.625" style="1" customWidth="1"/>
    <col min="12037" max="12037" width="13.125" style="1" customWidth="1"/>
    <col min="12038" max="12038" width="28" style="1" bestFit="1" customWidth="1"/>
    <col min="12039" max="12039" width="25.375" style="1" customWidth="1"/>
    <col min="12040" max="12040" width="32.875" style="1" customWidth="1"/>
    <col min="12041" max="12041" width="0" style="1" hidden="1" customWidth="1"/>
    <col min="12042" max="12042" width="25.625" style="1" customWidth="1"/>
    <col min="12043" max="12043" width="30.625" style="1" bestFit="1" customWidth="1"/>
    <col min="12044" max="12044" width="17.625" style="1" bestFit="1" customWidth="1"/>
    <col min="12045" max="12045" width="12" style="1" bestFit="1" customWidth="1"/>
    <col min="12046" max="12046" width="28.125" style="1" bestFit="1" customWidth="1"/>
    <col min="12047" max="12047" width="26.75" style="1" bestFit="1" customWidth="1"/>
    <col min="12048" max="12048" width="32.875" style="1" customWidth="1"/>
    <col min="12049" max="12049" width="32.125" style="1" bestFit="1" customWidth="1"/>
    <col min="12050" max="12050" width="17.625" style="1" bestFit="1" customWidth="1"/>
    <col min="12051" max="12051" width="28.375" style="1" bestFit="1" customWidth="1"/>
    <col min="12052" max="12052" width="29.875" style="1" customWidth="1"/>
    <col min="12053" max="12053" width="23.625" style="1" customWidth="1"/>
    <col min="12054" max="12063" width="8" style="1"/>
    <col min="12064" max="12067" width="0" style="1" hidden="1" customWidth="1"/>
    <col min="12068" max="12291" width="8" style="1"/>
    <col min="12292" max="12292" width="15.625" style="1" customWidth="1"/>
    <col min="12293" max="12293" width="13.125" style="1" customWidth="1"/>
    <col min="12294" max="12294" width="28" style="1" bestFit="1" customWidth="1"/>
    <col min="12295" max="12295" width="25.375" style="1" customWidth="1"/>
    <col min="12296" max="12296" width="32.875" style="1" customWidth="1"/>
    <col min="12297" max="12297" width="0" style="1" hidden="1" customWidth="1"/>
    <col min="12298" max="12298" width="25.625" style="1" customWidth="1"/>
    <col min="12299" max="12299" width="30.625" style="1" bestFit="1" customWidth="1"/>
    <col min="12300" max="12300" width="17.625" style="1" bestFit="1" customWidth="1"/>
    <col min="12301" max="12301" width="12" style="1" bestFit="1" customWidth="1"/>
    <col min="12302" max="12302" width="28.125" style="1" bestFit="1" customWidth="1"/>
    <col min="12303" max="12303" width="26.75" style="1" bestFit="1" customWidth="1"/>
    <col min="12304" max="12304" width="32.875" style="1" customWidth="1"/>
    <col min="12305" max="12305" width="32.125" style="1" bestFit="1" customWidth="1"/>
    <col min="12306" max="12306" width="17.625" style="1" bestFit="1" customWidth="1"/>
    <col min="12307" max="12307" width="28.375" style="1" bestFit="1" customWidth="1"/>
    <col min="12308" max="12308" width="29.875" style="1" customWidth="1"/>
    <col min="12309" max="12309" width="23.625" style="1" customWidth="1"/>
    <col min="12310" max="12319" width="8" style="1"/>
    <col min="12320" max="12323" width="0" style="1" hidden="1" customWidth="1"/>
    <col min="12324" max="12547" width="8" style="1"/>
    <col min="12548" max="12548" width="15.625" style="1" customWidth="1"/>
    <col min="12549" max="12549" width="13.125" style="1" customWidth="1"/>
    <col min="12550" max="12550" width="28" style="1" bestFit="1" customWidth="1"/>
    <col min="12551" max="12551" width="25.375" style="1" customWidth="1"/>
    <col min="12552" max="12552" width="32.875" style="1" customWidth="1"/>
    <col min="12553" max="12553" width="0" style="1" hidden="1" customWidth="1"/>
    <col min="12554" max="12554" width="25.625" style="1" customWidth="1"/>
    <col min="12555" max="12555" width="30.625" style="1" bestFit="1" customWidth="1"/>
    <col min="12556" max="12556" width="17.625" style="1" bestFit="1" customWidth="1"/>
    <col min="12557" max="12557" width="12" style="1" bestFit="1" customWidth="1"/>
    <col min="12558" max="12558" width="28.125" style="1" bestFit="1" customWidth="1"/>
    <col min="12559" max="12559" width="26.75" style="1" bestFit="1" customWidth="1"/>
    <col min="12560" max="12560" width="32.875" style="1" customWidth="1"/>
    <col min="12561" max="12561" width="32.125" style="1" bestFit="1" customWidth="1"/>
    <col min="12562" max="12562" width="17.625" style="1" bestFit="1" customWidth="1"/>
    <col min="12563" max="12563" width="28.375" style="1" bestFit="1" customWidth="1"/>
    <col min="12564" max="12564" width="29.875" style="1" customWidth="1"/>
    <col min="12565" max="12565" width="23.625" style="1" customWidth="1"/>
    <col min="12566" max="12575" width="8" style="1"/>
    <col min="12576" max="12579" width="0" style="1" hidden="1" customWidth="1"/>
    <col min="12580" max="12803" width="8" style="1"/>
    <col min="12804" max="12804" width="15.625" style="1" customWidth="1"/>
    <col min="12805" max="12805" width="13.125" style="1" customWidth="1"/>
    <col min="12806" max="12806" width="28" style="1" bestFit="1" customWidth="1"/>
    <col min="12807" max="12807" width="25.375" style="1" customWidth="1"/>
    <col min="12808" max="12808" width="32.875" style="1" customWidth="1"/>
    <col min="12809" max="12809" width="0" style="1" hidden="1" customWidth="1"/>
    <col min="12810" max="12810" width="25.625" style="1" customWidth="1"/>
    <col min="12811" max="12811" width="30.625" style="1" bestFit="1" customWidth="1"/>
    <col min="12812" max="12812" width="17.625" style="1" bestFit="1" customWidth="1"/>
    <col min="12813" max="12813" width="12" style="1" bestFit="1" customWidth="1"/>
    <col min="12814" max="12814" width="28.125" style="1" bestFit="1" customWidth="1"/>
    <col min="12815" max="12815" width="26.75" style="1" bestFit="1" customWidth="1"/>
    <col min="12816" max="12816" width="32.875" style="1" customWidth="1"/>
    <col min="12817" max="12817" width="32.125" style="1" bestFit="1" customWidth="1"/>
    <col min="12818" max="12818" width="17.625" style="1" bestFit="1" customWidth="1"/>
    <col min="12819" max="12819" width="28.375" style="1" bestFit="1" customWidth="1"/>
    <col min="12820" max="12820" width="29.875" style="1" customWidth="1"/>
    <col min="12821" max="12821" width="23.625" style="1" customWidth="1"/>
    <col min="12822" max="12831" width="8" style="1"/>
    <col min="12832" max="12835" width="0" style="1" hidden="1" customWidth="1"/>
    <col min="12836" max="13059" width="8" style="1"/>
    <col min="13060" max="13060" width="15.625" style="1" customWidth="1"/>
    <col min="13061" max="13061" width="13.125" style="1" customWidth="1"/>
    <col min="13062" max="13062" width="28" style="1" bestFit="1" customWidth="1"/>
    <col min="13063" max="13063" width="25.375" style="1" customWidth="1"/>
    <col min="13064" max="13064" width="32.875" style="1" customWidth="1"/>
    <col min="13065" max="13065" width="0" style="1" hidden="1" customWidth="1"/>
    <col min="13066" max="13066" width="25.625" style="1" customWidth="1"/>
    <col min="13067" max="13067" width="30.625" style="1" bestFit="1" customWidth="1"/>
    <col min="13068" max="13068" width="17.625" style="1" bestFit="1" customWidth="1"/>
    <col min="13069" max="13069" width="12" style="1" bestFit="1" customWidth="1"/>
    <col min="13070" max="13070" width="28.125" style="1" bestFit="1" customWidth="1"/>
    <col min="13071" max="13071" width="26.75" style="1" bestFit="1" customWidth="1"/>
    <col min="13072" max="13072" width="32.875" style="1" customWidth="1"/>
    <col min="13073" max="13073" width="32.125" style="1" bestFit="1" customWidth="1"/>
    <col min="13074" max="13074" width="17.625" style="1" bestFit="1" customWidth="1"/>
    <col min="13075" max="13075" width="28.375" style="1" bestFit="1" customWidth="1"/>
    <col min="13076" max="13076" width="29.875" style="1" customWidth="1"/>
    <col min="13077" max="13077" width="23.625" style="1" customWidth="1"/>
    <col min="13078" max="13087" width="8" style="1"/>
    <col min="13088" max="13091" width="0" style="1" hidden="1" customWidth="1"/>
    <col min="13092" max="13315" width="8" style="1"/>
    <col min="13316" max="13316" width="15.625" style="1" customWidth="1"/>
    <col min="13317" max="13317" width="13.125" style="1" customWidth="1"/>
    <col min="13318" max="13318" width="28" style="1" bestFit="1" customWidth="1"/>
    <col min="13319" max="13319" width="25.375" style="1" customWidth="1"/>
    <col min="13320" max="13320" width="32.875" style="1" customWidth="1"/>
    <col min="13321" max="13321" width="0" style="1" hidden="1" customWidth="1"/>
    <col min="13322" max="13322" width="25.625" style="1" customWidth="1"/>
    <col min="13323" max="13323" width="30.625" style="1" bestFit="1" customWidth="1"/>
    <col min="13324" max="13324" width="17.625" style="1" bestFit="1" customWidth="1"/>
    <col min="13325" max="13325" width="12" style="1" bestFit="1" customWidth="1"/>
    <col min="13326" max="13326" width="28.125" style="1" bestFit="1" customWidth="1"/>
    <col min="13327" max="13327" width="26.75" style="1" bestFit="1" customWidth="1"/>
    <col min="13328" max="13328" width="32.875" style="1" customWidth="1"/>
    <col min="13329" max="13329" width="32.125" style="1" bestFit="1" customWidth="1"/>
    <col min="13330" max="13330" width="17.625" style="1" bestFit="1" customWidth="1"/>
    <col min="13331" max="13331" width="28.375" style="1" bestFit="1" customWidth="1"/>
    <col min="13332" max="13332" width="29.875" style="1" customWidth="1"/>
    <col min="13333" max="13333" width="23.625" style="1" customWidth="1"/>
    <col min="13334" max="13343" width="8" style="1"/>
    <col min="13344" max="13347" width="0" style="1" hidden="1" customWidth="1"/>
    <col min="13348" max="13571" width="8" style="1"/>
    <col min="13572" max="13572" width="15.625" style="1" customWidth="1"/>
    <col min="13573" max="13573" width="13.125" style="1" customWidth="1"/>
    <col min="13574" max="13574" width="28" style="1" bestFit="1" customWidth="1"/>
    <col min="13575" max="13575" width="25.375" style="1" customWidth="1"/>
    <col min="13576" max="13576" width="32.875" style="1" customWidth="1"/>
    <col min="13577" max="13577" width="0" style="1" hidden="1" customWidth="1"/>
    <col min="13578" max="13578" width="25.625" style="1" customWidth="1"/>
    <col min="13579" max="13579" width="30.625" style="1" bestFit="1" customWidth="1"/>
    <col min="13580" max="13580" width="17.625" style="1" bestFit="1" customWidth="1"/>
    <col min="13581" max="13581" width="12" style="1" bestFit="1" customWidth="1"/>
    <col min="13582" max="13582" width="28.125" style="1" bestFit="1" customWidth="1"/>
    <col min="13583" max="13583" width="26.75" style="1" bestFit="1" customWidth="1"/>
    <col min="13584" max="13584" width="32.875" style="1" customWidth="1"/>
    <col min="13585" max="13585" width="32.125" style="1" bestFit="1" customWidth="1"/>
    <col min="13586" max="13586" width="17.625" style="1" bestFit="1" customWidth="1"/>
    <col min="13587" max="13587" width="28.375" style="1" bestFit="1" customWidth="1"/>
    <col min="13588" max="13588" width="29.875" style="1" customWidth="1"/>
    <col min="13589" max="13589" width="23.625" style="1" customWidth="1"/>
    <col min="13590" max="13599" width="8" style="1"/>
    <col min="13600" max="13603" width="0" style="1" hidden="1" customWidth="1"/>
    <col min="13604" max="13827" width="8" style="1"/>
    <col min="13828" max="13828" width="15.625" style="1" customWidth="1"/>
    <col min="13829" max="13829" width="13.125" style="1" customWidth="1"/>
    <col min="13830" max="13830" width="28" style="1" bestFit="1" customWidth="1"/>
    <col min="13831" max="13831" width="25.375" style="1" customWidth="1"/>
    <col min="13832" max="13832" width="32.875" style="1" customWidth="1"/>
    <col min="13833" max="13833" width="0" style="1" hidden="1" customWidth="1"/>
    <col min="13834" max="13834" width="25.625" style="1" customWidth="1"/>
    <col min="13835" max="13835" width="30.625" style="1" bestFit="1" customWidth="1"/>
    <col min="13836" max="13836" width="17.625" style="1" bestFit="1" customWidth="1"/>
    <col min="13837" max="13837" width="12" style="1" bestFit="1" customWidth="1"/>
    <col min="13838" max="13838" width="28.125" style="1" bestFit="1" customWidth="1"/>
    <col min="13839" max="13839" width="26.75" style="1" bestFit="1" customWidth="1"/>
    <col min="13840" max="13840" width="32.875" style="1" customWidth="1"/>
    <col min="13841" max="13841" width="32.125" style="1" bestFit="1" customWidth="1"/>
    <col min="13842" max="13842" width="17.625" style="1" bestFit="1" customWidth="1"/>
    <col min="13843" max="13843" width="28.375" style="1" bestFit="1" customWidth="1"/>
    <col min="13844" max="13844" width="29.875" style="1" customWidth="1"/>
    <col min="13845" max="13845" width="23.625" style="1" customWidth="1"/>
    <col min="13846" max="13855" width="8" style="1"/>
    <col min="13856" max="13859" width="0" style="1" hidden="1" customWidth="1"/>
    <col min="13860" max="14083" width="8" style="1"/>
    <col min="14084" max="14084" width="15.625" style="1" customWidth="1"/>
    <col min="14085" max="14085" width="13.125" style="1" customWidth="1"/>
    <col min="14086" max="14086" width="28" style="1" bestFit="1" customWidth="1"/>
    <col min="14087" max="14087" width="25.375" style="1" customWidth="1"/>
    <col min="14088" max="14088" width="32.875" style="1" customWidth="1"/>
    <col min="14089" max="14089" width="0" style="1" hidden="1" customWidth="1"/>
    <col min="14090" max="14090" width="25.625" style="1" customWidth="1"/>
    <col min="14091" max="14091" width="30.625" style="1" bestFit="1" customWidth="1"/>
    <col min="14092" max="14092" width="17.625" style="1" bestFit="1" customWidth="1"/>
    <col min="14093" max="14093" width="12" style="1" bestFit="1" customWidth="1"/>
    <col min="14094" max="14094" width="28.125" style="1" bestFit="1" customWidth="1"/>
    <col min="14095" max="14095" width="26.75" style="1" bestFit="1" customWidth="1"/>
    <col min="14096" max="14096" width="32.875" style="1" customWidth="1"/>
    <col min="14097" max="14097" width="32.125" style="1" bestFit="1" customWidth="1"/>
    <col min="14098" max="14098" width="17.625" style="1" bestFit="1" customWidth="1"/>
    <col min="14099" max="14099" width="28.375" style="1" bestFit="1" customWidth="1"/>
    <col min="14100" max="14100" width="29.875" style="1" customWidth="1"/>
    <col min="14101" max="14101" width="23.625" style="1" customWidth="1"/>
    <col min="14102" max="14111" width="8" style="1"/>
    <col min="14112" max="14115" width="0" style="1" hidden="1" customWidth="1"/>
    <col min="14116" max="14339" width="8" style="1"/>
    <col min="14340" max="14340" width="15.625" style="1" customWidth="1"/>
    <col min="14341" max="14341" width="13.125" style="1" customWidth="1"/>
    <col min="14342" max="14342" width="28" style="1" bestFit="1" customWidth="1"/>
    <col min="14343" max="14343" width="25.375" style="1" customWidth="1"/>
    <col min="14344" max="14344" width="32.875" style="1" customWidth="1"/>
    <col min="14345" max="14345" width="0" style="1" hidden="1" customWidth="1"/>
    <col min="14346" max="14346" width="25.625" style="1" customWidth="1"/>
    <col min="14347" max="14347" width="30.625" style="1" bestFit="1" customWidth="1"/>
    <col min="14348" max="14348" width="17.625" style="1" bestFit="1" customWidth="1"/>
    <col min="14349" max="14349" width="12" style="1" bestFit="1" customWidth="1"/>
    <col min="14350" max="14350" width="28.125" style="1" bestFit="1" customWidth="1"/>
    <col min="14351" max="14351" width="26.75" style="1" bestFit="1" customWidth="1"/>
    <col min="14352" max="14352" width="32.875" style="1" customWidth="1"/>
    <col min="14353" max="14353" width="32.125" style="1" bestFit="1" customWidth="1"/>
    <col min="14354" max="14354" width="17.625" style="1" bestFit="1" customWidth="1"/>
    <col min="14355" max="14355" width="28.375" style="1" bestFit="1" customWidth="1"/>
    <col min="14356" max="14356" width="29.875" style="1" customWidth="1"/>
    <col min="14357" max="14357" width="23.625" style="1" customWidth="1"/>
    <col min="14358" max="14367" width="8" style="1"/>
    <col min="14368" max="14371" width="0" style="1" hidden="1" customWidth="1"/>
    <col min="14372" max="14595" width="8" style="1"/>
    <col min="14596" max="14596" width="15.625" style="1" customWidth="1"/>
    <col min="14597" max="14597" width="13.125" style="1" customWidth="1"/>
    <col min="14598" max="14598" width="28" style="1" bestFit="1" customWidth="1"/>
    <col min="14599" max="14599" width="25.375" style="1" customWidth="1"/>
    <col min="14600" max="14600" width="32.875" style="1" customWidth="1"/>
    <col min="14601" max="14601" width="0" style="1" hidden="1" customWidth="1"/>
    <col min="14602" max="14602" width="25.625" style="1" customWidth="1"/>
    <col min="14603" max="14603" width="30.625" style="1" bestFit="1" customWidth="1"/>
    <col min="14604" max="14604" width="17.625" style="1" bestFit="1" customWidth="1"/>
    <col min="14605" max="14605" width="12" style="1" bestFit="1" customWidth="1"/>
    <col min="14606" max="14606" width="28.125" style="1" bestFit="1" customWidth="1"/>
    <col min="14607" max="14607" width="26.75" style="1" bestFit="1" customWidth="1"/>
    <col min="14608" max="14608" width="32.875" style="1" customWidth="1"/>
    <col min="14609" max="14609" width="32.125" style="1" bestFit="1" customWidth="1"/>
    <col min="14610" max="14610" width="17.625" style="1" bestFit="1" customWidth="1"/>
    <col min="14611" max="14611" width="28.375" style="1" bestFit="1" customWidth="1"/>
    <col min="14612" max="14612" width="29.875" style="1" customWidth="1"/>
    <col min="14613" max="14613" width="23.625" style="1" customWidth="1"/>
    <col min="14614" max="14623" width="8" style="1"/>
    <col min="14624" max="14627" width="0" style="1" hidden="1" customWidth="1"/>
    <col min="14628" max="14851" width="8" style="1"/>
    <col min="14852" max="14852" width="15.625" style="1" customWidth="1"/>
    <col min="14853" max="14853" width="13.125" style="1" customWidth="1"/>
    <col min="14854" max="14854" width="28" style="1" bestFit="1" customWidth="1"/>
    <col min="14855" max="14855" width="25.375" style="1" customWidth="1"/>
    <col min="14856" max="14856" width="32.875" style="1" customWidth="1"/>
    <col min="14857" max="14857" width="0" style="1" hidden="1" customWidth="1"/>
    <col min="14858" max="14858" width="25.625" style="1" customWidth="1"/>
    <col min="14859" max="14859" width="30.625" style="1" bestFit="1" customWidth="1"/>
    <col min="14860" max="14860" width="17.625" style="1" bestFit="1" customWidth="1"/>
    <col min="14861" max="14861" width="12" style="1" bestFit="1" customWidth="1"/>
    <col min="14862" max="14862" width="28.125" style="1" bestFit="1" customWidth="1"/>
    <col min="14863" max="14863" width="26.75" style="1" bestFit="1" customWidth="1"/>
    <col min="14864" max="14864" width="32.875" style="1" customWidth="1"/>
    <col min="14865" max="14865" width="32.125" style="1" bestFit="1" customWidth="1"/>
    <col min="14866" max="14866" width="17.625" style="1" bestFit="1" customWidth="1"/>
    <col min="14867" max="14867" width="28.375" style="1" bestFit="1" customWidth="1"/>
    <col min="14868" max="14868" width="29.875" style="1" customWidth="1"/>
    <col min="14869" max="14869" width="23.625" style="1" customWidth="1"/>
    <col min="14870" max="14879" width="8" style="1"/>
    <col min="14880" max="14883" width="0" style="1" hidden="1" customWidth="1"/>
    <col min="14884" max="15107" width="8" style="1"/>
    <col min="15108" max="15108" width="15.625" style="1" customWidth="1"/>
    <col min="15109" max="15109" width="13.125" style="1" customWidth="1"/>
    <col min="15110" max="15110" width="28" style="1" bestFit="1" customWidth="1"/>
    <col min="15111" max="15111" width="25.375" style="1" customWidth="1"/>
    <col min="15112" max="15112" width="32.875" style="1" customWidth="1"/>
    <col min="15113" max="15113" width="0" style="1" hidden="1" customWidth="1"/>
    <col min="15114" max="15114" width="25.625" style="1" customWidth="1"/>
    <col min="15115" max="15115" width="30.625" style="1" bestFit="1" customWidth="1"/>
    <col min="15116" max="15116" width="17.625" style="1" bestFit="1" customWidth="1"/>
    <col min="15117" max="15117" width="12" style="1" bestFit="1" customWidth="1"/>
    <col min="15118" max="15118" width="28.125" style="1" bestFit="1" customWidth="1"/>
    <col min="15119" max="15119" width="26.75" style="1" bestFit="1" customWidth="1"/>
    <col min="15120" max="15120" width="32.875" style="1" customWidth="1"/>
    <col min="15121" max="15121" width="32.125" style="1" bestFit="1" customWidth="1"/>
    <col min="15122" max="15122" width="17.625" style="1" bestFit="1" customWidth="1"/>
    <col min="15123" max="15123" width="28.375" style="1" bestFit="1" customWidth="1"/>
    <col min="15124" max="15124" width="29.875" style="1" customWidth="1"/>
    <col min="15125" max="15125" width="23.625" style="1" customWidth="1"/>
    <col min="15126" max="15135" width="8" style="1"/>
    <col min="15136" max="15139" width="0" style="1" hidden="1" customWidth="1"/>
    <col min="15140" max="15363" width="8" style="1"/>
    <col min="15364" max="15364" width="15.625" style="1" customWidth="1"/>
    <col min="15365" max="15365" width="13.125" style="1" customWidth="1"/>
    <col min="15366" max="15366" width="28" style="1" bestFit="1" customWidth="1"/>
    <col min="15367" max="15367" width="25.375" style="1" customWidth="1"/>
    <col min="15368" max="15368" width="32.875" style="1" customWidth="1"/>
    <col min="15369" max="15369" width="0" style="1" hidden="1" customWidth="1"/>
    <col min="15370" max="15370" width="25.625" style="1" customWidth="1"/>
    <col min="15371" max="15371" width="30.625" style="1" bestFit="1" customWidth="1"/>
    <col min="15372" max="15372" width="17.625" style="1" bestFit="1" customWidth="1"/>
    <col min="15373" max="15373" width="12" style="1" bestFit="1" customWidth="1"/>
    <col min="15374" max="15374" width="28.125" style="1" bestFit="1" customWidth="1"/>
    <col min="15375" max="15375" width="26.75" style="1" bestFit="1" customWidth="1"/>
    <col min="15376" max="15376" width="32.875" style="1" customWidth="1"/>
    <col min="15377" max="15377" width="32.125" style="1" bestFit="1" customWidth="1"/>
    <col min="15378" max="15378" width="17.625" style="1" bestFit="1" customWidth="1"/>
    <col min="15379" max="15379" width="28.375" style="1" bestFit="1" customWidth="1"/>
    <col min="15380" max="15380" width="29.875" style="1" customWidth="1"/>
    <col min="15381" max="15381" width="23.625" style="1" customWidth="1"/>
    <col min="15382" max="15391" width="8" style="1"/>
    <col min="15392" max="15395" width="0" style="1" hidden="1" customWidth="1"/>
    <col min="15396" max="15619" width="8" style="1"/>
    <col min="15620" max="15620" width="15.625" style="1" customWidth="1"/>
    <col min="15621" max="15621" width="13.125" style="1" customWidth="1"/>
    <col min="15622" max="15622" width="28" style="1" bestFit="1" customWidth="1"/>
    <col min="15623" max="15623" width="25.375" style="1" customWidth="1"/>
    <col min="15624" max="15624" width="32.875" style="1" customWidth="1"/>
    <col min="15625" max="15625" width="0" style="1" hidden="1" customWidth="1"/>
    <col min="15626" max="15626" width="25.625" style="1" customWidth="1"/>
    <col min="15627" max="15627" width="30.625" style="1" bestFit="1" customWidth="1"/>
    <col min="15628" max="15628" width="17.625" style="1" bestFit="1" customWidth="1"/>
    <col min="15629" max="15629" width="12" style="1" bestFit="1" customWidth="1"/>
    <col min="15630" max="15630" width="28.125" style="1" bestFit="1" customWidth="1"/>
    <col min="15631" max="15631" width="26.75" style="1" bestFit="1" customWidth="1"/>
    <col min="15632" max="15632" width="32.875" style="1" customWidth="1"/>
    <col min="15633" max="15633" width="32.125" style="1" bestFit="1" customWidth="1"/>
    <col min="15634" max="15634" width="17.625" style="1" bestFit="1" customWidth="1"/>
    <col min="15635" max="15635" width="28.375" style="1" bestFit="1" customWidth="1"/>
    <col min="15636" max="15636" width="29.875" style="1" customWidth="1"/>
    <col min="15637" max="15637" width="23.625" style="1" customWidth="1"/>
    <col min="15638" max="15647" width="8" style="1"/>
    <col min="15648" max="15651" width="0" style="1" hidden="1" customWidth="1"/>
    <col min="15652" max="15875" width="8" style="1"/>
    <col min="15876" max="15876" width="15.625" style="1" customWidth="1"/>
    <col min="15877" max="15877" width="13.125" style="1" customWidth="1"/>
    <col min="15878" max="15878" width="28" style="1" bestFit="1" customWidth="1"/>
    <col min="15879" max="15879" width="25.375" style="1" customWidth="1"/>
    <col min="15880" max="15880" width="32.875" style="1" customWidth="1"/>
    <col min="15881" max="15881" width="0" style="1" hidden="1" customWidth="1"/>
    <col min="15882" max="15882" width="25.625" style="1" customWidth="1"/>
    <col min="15883" max="15883" width="30.625" style="1" bestFit="1" customWidth="1"/>
    <col min="15884" max="15884" width="17.625" style="1" bestFit="1" customWidth="1"/>
    <col min="15885" max="15885" width="12" style="1" bestFit="1" customWidth="1"/>
    <col min="15886" max="15886" width="28.125" style="1" bestFit="1" customWidth="1"/>
    <col min="15887" max="15887" width="26.75" style="1" bestFit="1" customWidth="1"/>
    <col min="15888" max="15888" width="32.875" style="1" customWidth="1"/>
    <col min="15889" max="15889" width="32.125" style="1" bestFit="1" customWidth="1"/>
    <col min="15890" max="15890" width="17.625" style="1" bestFit="1" customWidth="1"/>
    <col min="15891" max="15891" width="28.375" style="1" bestFit="1" customWidth="1"/>
    <col min="15892" max="15892" width="29.875" style="1" customWidth="1"/>
    <col min="15893" max="15893" width="23.625" style="1" customWidth="1"/>
    <col min="15894" max="15903" width="8" style="1"/>
    <col min="15904" max="15907" width="0" style="1" hidden="1" customWidth="1"/>
    <col min="15908" max="16131" width="8" style="1"/>
    <col min="16132" max="16132" width="15.625" style="1" customWidth="1"/>
    <col min="16133" max="16133" width="13.125" style="1" customWidth="1"/>
    <col min="16134" max="16134" width="28" style="1" bestFit="1" customWidth="1"/>
    <col min="16135" max="16135" width="25.375" style="1" customWidth="1"/>
    <col min="16136" max="16136" width="32.875" style="1" customWidth="1"/>
    <col min="16137" max="16137" width="0" style="1" hidden="1" customWidth="1"/>
    <col min="16138" max="16138" width="25.625" style="1" customWidth="1"/>
    <col min="16139" max="16139" width="30.625" style="1" bestFit="1" customWidth="1"/>
    <col min="16140" max="16140" width="17.625" style="1" bestFit="1" customWidth="1"/>
    <col min="16141" max="16141" width="12" style="1" bestFit="1" customWidth="1"/>
    <col min="16142" max="16142" width="28.125" style="1" bestFit="1" customWidth="1"/>
    <col min="16143" max="16143" width="26.75" style="1" bestFit="1" customWidth="1"/>
    <col min="16144" max="16144" width="32.875" style="1" customWidth="1"/>
    <col min="16145" max="16145" width="32.125" style="1" bestFit="1" customWidth="1"/>
    <col min="16146" max="16146" width="17.625" style="1" bestFit="1" customWidth="1"/>
    <col min="16147" max="16147" width="28.375" style="1" bestFit="1" customWidth="1"/>
    <col min="16148" max="16148" width="29.875" style="1" customWidth="1"/>
    <col min="16149" max="16149" width="23.625" style="1" customWidth="1"/>
    <col min="16150" max="16159" width="8" style="1"/>
    <col min="16160" max="16163" width="0" style="1" hidden="1" customWidth="1"/>
    <col min="16164" max="16384" width="8" style="1"/>
  </cols>
  <sheetData>
    <row r="1" spans="1:34" ht="30" customHeight="1" x14ac:dyDescent="0.15">
      <c r="A1" s="33" t="s">
        <v>157</v>
      </c>
      <c r="D1" s="34"/>
      <c r="M1" s="35"/>
      <c r="N1" s="35"/>
      <c r="O1" s="35"/>
      <c r="P1" s="35"/>
      <c r="Q1" s="35"/>
      <c r="R1" s="35"/>
      <c r="S1" s="35"/>
    </row>
    <row r="2" spans="1:34" ht="44.25" customHeight="1" x14ac:dyDescent="0.15">
      <c r="A2" s="360" t="s">
        <v>158</v>
      </c>
      <c r="B2" s="360"/>
      <c r="C2" s="360"/>
      <c r="D2" s="360"/>
      <c r="E2" s="360"/>
      <c r="F2" s="360"/>
      <c r="G2" s="360"/>
      <c r="H2" s="360"/>
      <c r="I2" s="360"/>
      <c r="J2" s="360"/>
      <c r="K2" s="360"/>
      <c r="L2" s="360"/>
      <c r="M2" s="360"/>
      <c r="N2" s="360"/>
      <c r="O2" s="360"/>
      <c r="P2" s="360"/>
      <c r="Q2" s="360"/>
      <c r="R2" s="360"/>
      <c r="S2" s="360"/>
      <c r="T2" s="360"/>
      <c r="U2" s="85"/>
    </row>
    <row r="3" spans="1:34" ht="36.75" customHeight="1" thickBot="1" x14ac:dyDescent="0.25">
      <c r="B3" s="158">
        <f>IF(SUM(COUNTIF(AB6:AB30, "エラー"))&gt;0, "入力エラー：「介護ロボット等の種別（A）」で「見守り・コミュニケーション」以外を選択した事業所で、「見守り機器の導入に伴う通信環境整備に係る費用（E）」に金額の入力があります。（注４）をご参照ください。", 0)</f>
        <v>0</v>
      </c>
      <c r="L3" s="37"/>
      <c r="M3" s="37"/>
      <c r="N3" s="37"/>
      <c r="O3" s="37"/>
      <c r="P3" s="37"/>
      <c r="Q3" s="37"/>
      <c r="R3" s="37"/>
      <c r="S3" s="37"/>
      <c r="T3" s="37"/>
      <c r="U3" s="41"/>
      <c r="W3" s="41"/>
    </row>
    <row r="4" spans="1:34" ht="35.1" customHeight="1" thickBot="1" x14ac:dyDescent="0.25">
      <c r="B4" s="128"/>
      <c r="G4" s="357" t="s">
        <v>201</v>
      </c>
      <c r="H4" s="358"/>
      <c r="I4" s="358"/>
      <c r="J4" s="358"/>
      <c r="K4" s="359"/>
      <c r="L4" s="363" t="s">
        <v>136</v>
      </c>
      <c r="M4" s="364"/>
      <c r="N4" s="364"/>
      <c r="O4" s="364"/>
      <c r="P4" s="364"/>
      <c r="Q4" s="364"/>
      <c r="R4" s="364"/>
      <c r="S4" s="364"/>
      <c r="T4" s="365"/>
      <c r="U4" s="157" t="s">
        <v>137</v>
      </c>
      <c r="W4" s="41" t="s">
        <v>4</v>
      </c>
    </row>
    <row r="5" spans="1:34" ht="108" customHeight="1" thickBot="1" x14ac:dyDescent="0.2">
      <c r="A5" s="366" t="s">
        <v>6</v>
      </c>
      <c r="B5" s="367"/>
      <c r="C5" s="130" t="s">
        <v>7</v>
      </c>
      <c r="D5" s="131" t="s">
        <v>8</v>
      </c>
      <c r="E5" s="145" t="s">
        <v>9</v>
      </c>
      <c r="F5" s="132" t="s">
        <v>10</v>
      </c>
      <c r="G5" s="239" t="s">
        <v>202</v>
      </c>
      <c r="H5" s="131" t="s">
        <v>203</v>
      </c>
      <c r="I5" s="131" t="s">
        <v>204</v>
      </c>
      <c r="J5" s="131" t="s">
        <v>205</v>
      </c>
      <c r="K5" s="240" t="s">
        <v>206</v>
      </c>
      <c r="L5" s="146" t="s">
        <v>138</v>
      </c>
      <c r="M5" s="147" t="s">
        <v>12</v>
      </c>
      <c r="N5" s="148" t="s">
        <v>13</v>
      </c>
      <c r="O5" s="147" t="s">
        <v>14</v>
      </c>
      <c r="P5" s="147" t="s">
        <v>207</v>
      </c>
      <c r="Q5" s="156" t="s">
        <v>139</v>
      </c>
      <c r="R5" s="147" t="s">
        <v>140</v>
      </c>
      <c r="S5" s="148" t="s">
        <v>141</v>
      </c>
      <c r="T5" s="150" t="s">
        <v>159</v>
      </c>
      <c r="U5" s="149" t="s">
        <v>143</v>
      </c>
      <c r="V5" s="151" t="s">
        <v>144</v>
      </c>
      <c r="W5" s="133" t="s">
        <v>160</v>
      </c>
      <c r="AG5"/>
      <c r="AH5"/>
    </row>
    <row r="6" spans="1:34" ht="45" customHeight="1" x14ac:dyDescent="0.15">
      <c r="A6" s="347">
        <v>1</v>
      </c>
      <c r="B6" s="348"/>
      <c r="C6" s="129"/>
      <c r="D6" s="53"/>
      <c r="E6" s="134"/>
      <c r="F6" s="144" t="str">
        <f>D6&amp;E6</f>
        <v/>
      </c>
      <c r="G6" s="234"/>
      <c r="H6" s="234"/>
      <c r="I6" s="234"/>
      <c r="J6" s="234"/>
      <c r="K6" s="234"/>
      <c r="L6" s="139"/>
      <c r="M6" s="53"/>
      <c r="N6" s="56"/>
      <c r="O6" s="57"/>
      <c r="P6" s="57"/>
      <c r="Q6" s="57"/>
      <c r="R6" s="219" t="str">
        <f>IFERROR((N6+P6/O6),"")</f>
        <v/>
      </c>
      <c r="S6" s="220" t="str">
        <f>IFERROR((O6*R6+Q6),"")</f>
        <v/>
      </c>
      <c r="T6" s="221">
        <f>SUMIF($F6:$F30,F6,$S6:$S30)</f>
        <v>0</v>
      </c>
      <c r="U6" s="225"/>
      <c r="V6" s="154">
        <f>SUM(T6,U6)</f>
        <v>0</v>
      </c>
      <c r="W6" s="160">
        <f>IF(V6&gt;10000000,10000000,V6)</f>
        <v>0</v>
      </c>
      <c r="Z6" s="105">
        <f t="shared" ref="Z6:Z30" si="0">IF(M6="見守り・コミュニケーション",1,2)</f>
        <v>2</v>
      </c>
      <c r="AA6" s="105">
        <f t="shared" ref="AA6:AA30" si="1">IF(ISNUMBER(Q6),1,2)</f>
        <v>2</v>
      </c>
      <c r="AB6" s="105" t="str">
        <f>IF(AND(Z6=2,AA6=1),"エラー","")</f>
        <v/>
      </c>
      <c r="AG6"/>
      <c r="AH6" s="60"/>
    </row>
    <row r="7" spans="1:34" ht="45" customHeight="1" x14ac:dyDescent="0.15">
      <c r="A7" s="347">
        <v>2</v>
      </c>
      <c r="B7" s="348"/>
      <c r="C7" s="129"/>
      <c r="D7" s="53"/>
      <c r="E7" s="134"/>
      <c r="F7" s="144" t="str">
        <f t="shared" ref="F7:F30" si="2">D7&amp;E7</f>
        <v/>
      </c>
      <c r="G7" s="234"/>
      <c r="H7" s="234"/>
      <c r="I7" s="234"/>
      <c r="J7" s="234"/>
      <c r="K7" s="234"/>
      <c r="L7" s="140"/>
      <c r="M7" s="53"/>
      <c r="N7" s="56"/>
      <c r="O7" s="57"/>
      <c r="P7" s="57"/>
      <c r="Q7" s="57"/>
      <c r="R7" s="219" t="str">
        <f t="shared" ref="R7:R30" si="3">IFERROR((N7+P7/O7),"")</f>
        <v/>
      </c>
      <c r="S7" s="220" t="str">
        <f t="shared" ref="S7:S30" si="4">IFERROR((O7*R7+Q7),"")</f>
        <v/>
      </c>
      <c r="T7" s="221" t="str">
        <f>IF($F$7=$F$6,"",SUMIF($F$6:$F$30,F7,$S$6:$S$29))</f>
        <v/>
      </c>
      <c r="U7" s="226"/>
      <c r="V7" s="152">
        <f t="shared" ref="V7:V8" si="5">SUM(T7,U7)</f>
        <v>0</v>
      </c>
      <c r="W7" s="161">
        <f t="shared" ref="W7:W8" si="6">IF(V7&gt;10000000,10000000,V7)</f>
        <v>0</v>
      </c>
      <c r="Z7" s="105">
        <f t="shared" si="0"/>
        <v>2</v>
      </c>
      <c r="AA7" s="105">
        <f t="shared" si="1"/>
        <v>2</v>
      </c>
      <c r="AB7" s="105" t="str">
        <f t="shared" ref="AB7:AB30" si="7">IF(AND(Z7=2,AA7=1),"エラー","")</f>
        <v/>
      </c>
      <c r="AG7"/>
      <c r="AH7" s="60"/>
    </row>
    <row r="8" spans="1:34" ht="45" customHeight="1" x14ac:dyDescent="0.15">
      <c r="A8" s="347">
        <v>3</v>
      </c>
      <c r="B8" s="348"/>
      <c r="C8" s="129"/>
      <c r="D8" s="53"/>
      <c r="E8" s="134"/>
      <c r="F8" s="144" t="str">
        <f t="shared" si="2"/>
        <v/>
      </c>
      <c r="G8" s="234"/>
      <c r="H8" s="234"/>
      <c r="I8" s="234"/>
      <c r="J8" s="234"/>
      <c r="K8" s="234"/>
      <c r="L8" s="139"/>
      <c r="M8" s="53"/>
      <c r="N8" s="56"/>
      <c r="O8" s="57"/>
      <c r="P8" s="57"/>
      <c r="Q8" s="57"/>
      <c r="R8" s="219" t="str">
        <f t="shared" si="3"/>
        <v/>
      </c>
      <c r="S8" s="220" t="str">
        <f t="shared" si="4"/>
        <v/>
      </c>
      <c r="T8" s="221" t="str">
        <f>IF(OR(F8=$F$6,F8=$F$7),"",SUMIF($F$6:$F$30,F8,$S$6:$S$30))</f>
        <v/>
      </c>
      <c r="U8" s="226"/>
      <c r="V8" s="152">
        <f t="shared" si="5"/>
        <v>0</v>
      </c>
      <c r="W8" s="161">
        <f t="shared" si="6"/>
        <v>0</v>
      </c>
      <c r="Z8" s="105">
        <f t="shared" si="0"/>
        <v>2</v>
      </c>
      <c r="AA8" s="105">
        <f t="shared" si="1"/>
        <v>2</v>
      </c>
      <c r="AB8" s="105" t="str">
        <f t="shared" si="7"/>
        <v/>
      </c>
      <c r="AG8"/>
      <c r="AH8" s="60"/>
    </row>
    <row r="9" spans="1:34" ht="45" customHeight="1" x14ac:dyDescent="0.15">
      <c r="A9" s="347">
        <v>4</v>
      </c>
      <c r="B9" s="348"/>
      <c r="C9" s="129"/>
      <c r="D9" s="53"/>
      <c r="E9" s="134"/>
      <c r="F9" s="137" t="str">
        <f t="shared" si="2"/>
        <v/>
      </c>
      <c r="G9" s="234"/>
      <c r="H9" s="234"/>
      <c r="I9" s="234"/>
      <c r="J9" s="234"/>
      <c r="K9" s="234"/>
      <c r="L9" s="140"/>
      <c r="M9" s="53"/>
      <c r="N9" s="56"/>
      <c r="O9" s="57"/>
      <c r="P9" s="57"/>
      <c r="Q9" s="57"/>
      <c r="R9" s="219" t="str">
        <f t="shared" si="3"/>
        <v/>
      </c>
      <c r="S9" s="220" t="str">
        <f t="shared" si="4"/>
        <v/>
      </c>
      <c r="T9" s="221" t="str">
        <f>IF(OR(F9=$F$6,F9=$F$7,F9=$F$8),"",SUMIF($F$6:$F$30,F9,$S$6:$S$30))</f>
        <v/>
      </c>
      <c r="U9" s="226"/>
      <c r="V9" s="152">
        <f>SUM(T9,U9)</f>
        <v>0</v>
      </c>
      <c r="W9" s="161">
        <f>IF(V9&gt;10000000,10000000,V9)</f>
        <v>0</v>
      </c>
      <c r="Z9" s="105">
        <f t="shared" si="0"/>
        <v>2</v>
      </c>
      <c r="AA9" s="105">
        <f t="shared" si="1"/>
        <v>2</v>
      </c>
      <c r="AB9" s="105" t="str">
        <f t="shared" si="7"/>
        <v/>
      </c>
      <c r="AG9"/>
      <c r="AH9" s="60"/>
    </row>
    <row r="10" spans="1:34" ht="45" customHeight="1" x14ac:dyDescent="0.15">
      <c r="A10" s="347">
        <v>5</v>
      </c>
      <c r="B10" s="348"/>
      <c r="C10" s="129"/>
      <c r="D10" s="53"/>
      <c r="E10" s="134"/>
      <c r="F10" s="137" t="str">
        <f t="shared" si="2"/>
        <v/>
      </c>
      <c r="G10" s="234"/>
      <c r="H10" s="234"/>
      <c r="I10" s="234"/>
      <c r="J10" s="234"/>
      <c r="K10" s="234"/>
      <c r="L10" s="139"/>
      <c r="M10" s="53"/>
      <c r="N10" s="56"/>
      <c r="O10" s="57"/>
      <c r="P10" s="57"/>
      <c r="Q10" s="57"/>
      <c r="R10" s="219" t="str">
        <f t="shared" si="3"/>
        <v/>
      </c>
      <c r="S10" s="220" t="str">
        <f t="shared" si="4"/>
        <v/>
      </c>
      <c r="T10" s="221" t="str">
        <f>IF(OR(F10=$F$6,F10=$F$7,F10=$F$8,F10=$F$9),"",SUMIF($F$6:$F$30,F10,$S$6:$S$30))</f>
        <v/>
      </c>
      <c r="U10" s="226"/>
      <c r="V10" s="152">
        <f t="shared" ref="V10:V30" si="8">SUM(T10,U10)</f>
        <v>0</v>
      </c>
      <c r="W10" s="161">
        <f t="shared" ref="W10:W30" si="9">IF(V10&gt;10000000,10000000,V10)</f>
        <v>0</v>
      </c>
      <c r="Z10" s="105">
        <f t="shared" si="0"/>
        <v>2</v>
      </c>
      <c r="AA10" s="105">
        <f t="shared" si="1"/>
        <v>2</v>
      </c>
      <c r="AB10" s="105" t="str">
        <f t="shared" si="7"/>
        <v/>
      </c>
      <c r="AG10"/>
      <c r="AH10" s="60"/>
    </row>
    <row r="11" spans="1:34" ht="45" customHeight="1" x14ac:dyDescent="0.15">
      <c r="A11" s="347">
        <v>6</v>
      </c>
      <c r="B11" s="348"/>
      <c r="C11" s="129"/>
      <c r="D11" s="53"/>
      <c r="E11" s="134"/>
      <c r="F11" s="137" t="str">
        <f t="shared" si="2"/>
        <v/>
      </c>
      <c r="G11" s="234"/>
      <c r="H11" s="234"/>
      <c r="I11" s="234"/>
      <c r="J11" s="234"/>
      <c r="K11" s="234"/>
      <c r="L11" s="140"/>
      <c r="M11" s="53"/>
      <c r="N11" s="56"/>
      <c r="O11" s="57"/>
      <c r="P11" s="57"/>
      <c r="Q11" s="57"/>
      <c r="R11" s="219" t="str">
        <f t="shared" si="3"/>
        <v/>
      </c>
      <c r="S11" s="220" t="str">
        <f t="shared" si="4"/>
        <v/>
      </c>
      <c r="T11" s="221" t="str">
        <f>IF(OR(F11=$F$6,F11=$F$7,F11=$F$8,F11=$F$9,F11=$F$10),"",SUMIF($F$6:$F$30,F11,$S$6:$S$30))</f>
        <v/>
      </c>
      <c r="U11" s="226"/>
      <c r="V11" s="152">
        <f t="shared" si="8"/>
        <v>0</v>
      </c>
      <c r="W11" s="161">
        <f t="shared" si="9"/>
        <v>0</v>
      </c>
      <c r="Z11" s="105">
        <f t="shared" si="0"/>
        <v>2</v>
      </c>
      <c r="AA11" s="105">
        <f t="shared" si="1"/>
        <v>2</v>
      </c>
      <c r="AB11" s="105" t="str">
        <f t="shared" si="7"/>
        <v/>
      </c>
      <c r="AH11" s="60"/>
    </row>
    <row r="12" spans="1:34" ht="45" customHeight="1" x14ac:dyDescent="0.15">
      <c r="A12" s="347">
        <v>7</v>
      </c>
      <c r="B12" s="348"/>
      <c r="C12" s="129"/>
      <c r="D12" s="53"/>
      <c r="E12" s="134"/>
      <c r="F12" s="137" t="str">
        <f t="shared" si="2"/>
        <v/>
      </c>
      <c r="G12" s="234"/>
      <c r="H12" s="234"/>
      <c r="I12" s="234"/>
      <c r="J12" s="234"/>
      <c r="K12" s="234"/>
      <c r="L12" s="139"/>
      <c r="M12" s="53"/>
      <c r="N12" s="56"/>
      <c r="O12" s="57"/>
      <c r="P12" s="57"/>
      <c r="Q12" s="57"/>
      <c r="R12" s="219" t="str">
        <f t="shared" si="3"/>
        <v/>
      </c>
      <c r="S12" s="220" t="str">
        <f t="shared" si="4"/>
        <v/>
      </c>
      <c r="T12" s="221" t="str">
        <f>IF(OR(F12=$F$6,F12=$F$7,F12=$F$8,F12=$F$9,F12=$F$10,F12=$F$11),"",SUMIF($F$6:$F$30,F12,$S$6:$S$30))</f>
        <v/>
      </c>
      <c r="U12" s="226"/>
      <c r="V12" s="152">
        <f t="shared" si="8"/>
        <v>0</v>
      </c>
      <c r="W12" s="161">
        <f t="shared" si="9"/>
        <v>0</v>
      </c>
      <c r="Z12" s="105">
        <f t="shared" si="0"/>
        <v>2</v>
      </c>
      <c r="AA12" s="105">
        <f t="shared" si="1"/>
        <v>2</v>
      </c>
      <c r="AB12" s="105" t="str">
        <f t="shared" si="7"/>
        <v/>
      </c>
      <c r="AH12" s="60"/>
    </row>
    <row r="13" spans="1:34" ht="45" customHeight="1" x14ac:dyDescent="0.15">
      <c r="A13" s="347">
        <v>8</v>
      </c>
      <c r="B13" s="348"/>
      <c r="C13" s="129"/>
      <c r="D13" s="53"/>
      <c r="E13" s="134"/>
      <c r="F13" s="137" t="str">
        <f t="shared" si="2"/>
        <v/>
      </c>
      <c r="G13" s="234"/>
      <c r="H13" s="234"/>
      <c r="I13" s="234"/>
      <c r="J13" s="234"/>
      <c r="K13" s="234"/>
      <c r="L13" s="140"/>
      <c r="M13" s="53"/>
      <c r="N13" s="56"/>
      <c r="O13" s="57"/>
      <c r="P13" s="57"/>
      <c r="Q13" s="57"/>
      <c r="R13" s="219" t="str">
        <f t="shared" si="3"/>
        <v/>
      </c>
      <c r="S13" s="220" t="str">
        <f t="shared" si="4"/>
        <v/>
      </c>
      <c r="T13" s="221" t="str">
        <f>IF(OR(F13=$F$6,F13=$F$7,F13=$F$8,F13=$F$9,F13=$F$10,F13=$F$11,F13=$F$12),"",SUMIF($F$6:$F$30,F13,$S$6:$S$30))</f>
        <v/>
      </c>
      <c r="U13" s="226"/>
      <c r="V13" s="152">
        <f t="shared" si="8"/>
        <v>0</v>
      </c>
      <c r="W13" s="161">
        <f t="shared" si="9"/>
        <v>0</v>
      </c>
      <c r="Z13" s="105">
        <f t="shared" si="0"/>
        <v>2</v>
      </c>
      <c r="AA13" s="105">
        <f t="shared" si="1"/>
        <v>2</v>
      </c>
      <c r="AB13" s="105" t="str">
        <f t="shared" si="7"/>
        <v/>
      </c>
    </row>
    <row r="14" spans="1:34" ht="45" customHeight="1" x14ac:dyDescent="0.15">
      <c r="A14" s="347">
        <v>9</v>
      </c>
      <c r="B14" s="348"/>
      <c r="C14" s="129"/>
      <c r="D14" s="53"/>
      <c r="E14" s="134"/>
      <c r="F14" s="137" t="str">
        <f t="shared" si="2"/>
        <v/>
      </c>
      <c r="G14" s="234"/>
      <c r="H14" s="234"/>
      <c r="I14" s="234"/>
      <c r="J14" s="234"/>
      <c r="K14" s="234"/>
      <c r="L14" s="139"/>
      <c r="M14" s="53"/>
      <c r="N14" s="56"/>
      <c r="O14" s="57"/>
      <c r="P14" s="57"/>
      <c r="Q14" s="57"/>
      <c r="R14" s="219" t="str">
        <f t="shared" si="3"/>
        <v/>
      </c>
      <c r="S14" s="220" t="str">
        <f t="shared" si="4"/>
        <v/>
      </c>
      <c r="T14" s="221" t="str">
        <f>IF(OR(F14=$F$6,F14=$F$7,F14=$F$8,F14=$F$9,F14=$F$10,F14=$F$11,F14=$F$12,F14=$F$13),"",SUMIF($F$6:$F$30,F14,$S$6:$S$30))</f>
        <v/>
      </c>
      <c r="U14" s="226"/>
      <c r="V14" s="152">
        <f t="shared" si="8"/>
        <v>0</v>
      </c>
      <c r="W14" s="161">
        <f t="shared" si="9"/>
        <v>0</v>
      </c>
      <c r="Z14" s="105">
        <f t="shared" si="0"/>
        <v>2</v>
      </c>
      <c r="AA14" s="105">
        <f t="shared" si="1"/>
        <v>2</v>
      </c>
      <c r="AB14" s="105" t="str">
        <f t="shared" si="7"/>
        <v/>
      </c>
    </row>
    <row r="15" spans="1:34" ht="45" customHeight="1" x14ac:dyDescent="0.15">
      <c r="A15" s="347">
        <v>10</v>
      </c>
      <c r="B15" s="348"/>
      <c r="C15" s="129"/>
      <c r="D15" s="53"/>
      <c r="E15" s="134"/>
      <c r="F15" s="137" t="str">
        <f t="shared" si="2"/>
        <v/>
      </c>
      <c r="G15" s="234"/>
      <c r="H15" s="234"/>
      <c r="I15" s="234"/>
      <c r="J15" s="234"/>
      <c r="K15" s="234"/>
      <c r="L15" s="140"/>
      <c r="M15" s="53"/>
      <c r="N15" s="56"/>
      <c r="O15" s="57"/>
      <c r="P15" s="57"/>
      <c r="Q15" s="57"/>
      <c r="R15" s="219" t="str">
        <f t="shared" si="3"/>
        <v/>
      </c>
      <c r="S15" s="220" t="str">
        <f t="shared" si="4"/>
        <v/>
      </c>
      <c r="T15" s="221" t="str">
        <f>IF(OR(F15=$F$6,F15=$F$7,F15=$F$8,F15=$F$9,F15=$F$10,F15=$F$11,F15=$F$12,F15=$F$13,F15=$F$14),"",SUMIF($F$6:$F$30,F15,$S$6:$S$30))</f>
        <v/>
      </c>
      <c r="U15" s="226"/>
      <c r="V15" s="152">
        <f t="shared" si="8"/>
        <v>0</v>
      </c>
      <c r="W15" s="161">
        <f t="shared" si="9"/>
        <v>0</v>
      </c>
      <c r="Z15" s="105">
        <f t="shared" si="0"/>
        <v>2</v>
      </c>
      <c r="AA15" s="105">
        <f t="shared" si="1"/>
        <v>2</v>
      </c>
      <c r="AB15" s="105" t="str">
        <f t="shared" si="7"/>
        <v/>
      </c>
    </row>
    <row r="16" spans="1:34" ht="45" customHeight="1" x14ac:dyDescent="0.15">
      <c r="A16" s="347">
        <v>11</v>
      </c>
      <c r="B16" s="348"/>
      <c r="C16" s="129"/>
      <c r="D16" s="53"/>
      <c r="E16" s="134"/>
      <c r="F16" s="137" t="str">
        <f t="shared" si="2"/>
        <v/>
      </c>
      <c r="G16" s="234"/>
      <c r="H16" s="234"/>
      <c r="I16" s="234"/>
      <c r="J16" s="234"/>
      <c r="K16" s="234"/>
      <c r="L16" s="139"/>
      <c r="M16" s="53"/>
      <c r="N16" s="56"/>
      <c r="O16" s="57"/>
      <c r="P16" s="57"/>
      <c r="Q16" s="57"/>
      <c r="R16" s="219" t="str">
        <f t="shared" si="3"/>
        <v/>
      </c>
      <c r="S16" s="220" t="str">
        <f t="shared" si="4"/>
        <v/>
      </c>
      <c r="T16" s="221" t="str">
        <f>IF(OR(F16=$F$6,F16=$F$7,F16=$F$8,F16=$F$9,F16=$F$10,F16=$F$11,F16=$F$12,F16=$F$13,F16=$F$14,F16=$F$15),"",SUMIF($F$6:$F$30,F16,$S$6:$S$30))</f>
        <v/>
      </c>
      <c r="U16" s="226"/>
      <c r="V16" s="152">
        <f t="shared" si="8"/>
        <v>0</v>
      </c>
      <c r="W16" s="161">
        <f t="shared" si="9"/>
        <v>0</v>
      </c>
      <c r="Z16" s="105">
        <f t="shared" si="0"/>
        <v>2</v>
      </c>
      <c r="AA16" s="105">
        <f t="shared" si="1"/>
        <v>2</v>
      </c>
      <c r="AB16" s="105" t="str">
        <f t="shared" si="7"/>
        <v/>
      </c>
    </row>
    <row r="17" spans="1:28" ht="45" customHeight="1" x14ac:dyDescent="0.15">
      <c r="A17" s="347">
        <v>12</v>
      </c>
      <c r="B17" s="348"/>
      <c r="C17" s="129"/>
      <c r="D17" s="53"/>
      <c r="E17" s="134"/>
      <c r="F17" s="137" t="str">
        <f t="shared" si="2"/>
        <v/>
      </c>
      <c r="G17" s="234"/>
      <c r="H17" s="234"/>
      <c r="I17" s="234"/>
      <c r="J17" s="234"/>
      <c r="K17" s="234"/>
      <c r="L17" s="140"/>
      <c r="M17" s="53"/>
      <c r="N17" s="56"/>
      <c r="O17" s="57"/>
      <c r="P17" s="57"/>
      <c r="Q17" s="57"/>
      <c r="R17" s="219" t="str">
        <f t="shared" si="3"/>
        <v/>
      </c>
      <c r="S17" s="220" t="str">
        <f t="shared" si="4"/>
        <v/>
      </c>
      <c r="T17" s="221" t="str">
        <f>IF(OR(F17=$F$6,F17=$F$7,F17=$F$8,F17=$F$9,F17=$F$10,F17=$F$11,F17=$F$12,F17=$F$13,F17=$F$14,F17=$F$15,F17=$F$16),"",SUMIF($F$6:$F$30,F17,$S$6:$S$30))</f>
        <v/>
      </c>
      <c r="U17" s="226"/>
      <c r="V17" s="152">
        <f t="shared" si="8"/>
        <v>0</v>
      </c>
      <c r="W17" s="161">
        <f t="shared" si="9"/>
        <v>0</v>
      </c>
      <c r="Z17" s="105">
        <f t="shared" si="0"/>
        <v>2</v>
      </c>
      <c r="AA17" s="105">
        <f t="shared" si="1"/>
        <v>2</v>
      </c>
      <c r="AB17" s="105" t="str">
        <f t="shared" si="7"/>
        <v/>
      </c>
    </row>
    <row r="18" spans="1:28" ht="45" customHeight="1" x14ac:dyDescent="0.15">
      <c r="A18" s="347">
        <v>13</v>
      </c>
      <c r="B18" s="348"/>
      <c r="C18" s="129"/>
      <c r="D18" s="53"/>
      <c r="E18" s="134"/>
      <c r="F18" s="137" t="str">
        <f t="shared" si="2"/>
        <v/>
      </c>
      <c r="G18" s="234"/>
      <c r="H18" s="234"/>
      <c r="I18" s="234"/>
      <c r="J18" s="234"/>
      <c r="K18" s="234"/>
      <c r="L18" s="139"/>
      <c r="M18" s="53"/>
      <c r="N18" s="56"/>
      <c r="O18" s="57"/>
      <c r="P18" s="57"/>
      <c r="Q18" s="57"/>
      <c r="R18" s="219" t="str">
        <f t="shared" si="3"/>
        <v/>
      </c>
      <c r="S18" s="220" t="str">
        <f t="shared" si="4"/>
        <v/>
      </c>
      <c r="T18" s="221" t="str">
        <f>IF(OR(F18=$F$6,F18=$F$7,F18=$F$8,F18=$F$9,F18=$F$10,F18=$F$11,F18=$F$12,F18=$F$13,F18=$F$14,F18=$F$15,F18=$F$16,F18=$F$17),"",SUMIF($F$6:$F$30,F18,$S$6:$S$30))</f>
        <v/>
      </c>
      <c r="U18" s="226"/>
      <c r="V18" s="152">
        <f t="shared" si="8"/>
        <v>0</v>
      </c>
      <c r="W18" s="161">
        <f t="shared" si="9"/>
        <v>0</v>
      </c>
      <c r="Z18" s="105">
        <f t="shared" si="0"/>
        <v>2</v>
      </c>
      <c r="AA18" s="105">
        <f t="shared" si="1"/>
        <v>2</v>
      </c>
      <c r="AB18" s="105" t="str">
        <f t="shared" si="7"/>
        <v/>
      </c>
    </row>
    <row r="19" spans="1:28" ht="45" customHeight="1" x14ac:dyDescent="0.15">
      <c r="A19" s="347">
        <v>14</v>
      </c>
      <c r="B19" s="348"/>
      <c r="C19" s="129"/>
      <c r="D19" s="53"/>
      <c r="E19" s="134"/>
      <c r="F19" s="137" t="str">
        <f t="shared" si="2"/>
        <v/>
      </c>
      <c r="G19" s="234"/>
      <c r="H19" s="234"/>
      <c r="I19" s="234"/>
      <c r="J19" s="234"/>
      <c r="K19" s="234"/>
      <c r="L19" s="139"/>
      <c r="M19" s="53"/>
      <c r="N19" s="56"/>
      <c r="O19" s="57"/>
      <c r="P19" s="57"/>
      <c r="Q19" s="57"/>
      <c r="R19" s="219" t="str">
        <f t="shared" si="3"/>
        <v/>
      </c>
      <c r="S19" s="220" t="str">
        <f t="shared" si="4"/>
        <v/>
      </c>
      <c r="T19" s="221" t="str">
        <f>IF(OR(F19=$F$6,F19=$F$7,F19=$F$8,F19=$F$9,F19=$F$10,F19=$F$11,F19=$F$12,F19=$F$13,F19=$F$14,F19=$F$15,F19=$F$16,F19=$F$17,F19=$F$18),"",SUMIF($F$6:$F$30,F19,$S$6:$S$30))</f>
        <v/>
      </c>
      <c r="U19" s="226"/>
      <c r="V19" s="152">
        <f t="shared" si="8"/>
        <v>0</v>
      </c>
      <c r="W19" s="161">
        <f t="shared" si="9"/>
        <v>0</v>
      </c>
      <c r="Z19" s="105">
        <f t="shared" si="0"/>
        <v>2</v>
      </c>
      <c r="AA19" s="105">
        <f t="shared" si="1"/>
        <v>2</v>
      </c>
      <c r="AB19" s="105" t="str">
        <f t="shared" si="7"/>
        <v/>
      </c>
    </row>
    <row r="20" spans="1:28" ht="45" customHeight="1" x14ac:dyDescent="0.15">
      <c r="A20" s="347">
        <v>15</v>
      </c>
      <c r="B20" s="348"/>
      <c r="C20" s="129"/>
      <c r="D20" s="53"/>
      <c r="E20" s="134"/>
      <c r="F20" s="137" t="str">
        <f t="shared" si="2"/>
        <v/>
      </c>
      <c r="G20" s="234"/>
      <c r="H20" s="234"/>
      <c r="I20" s="234"/>
      <c r="J20" s="234"/>
      <c r="K20" s="234"/>
      <c r="L20" s="139"/>
      <c r="M20" s="53"/>
      <c r="N20" s="56"/>
      <c r="O20" s="57"/>
      <c r="P20" s="57"/>
      <c r="Q20" s="57"/>
      <c r="R20" s="219" t="str">
        <f t="shared" si="3"/>
        <v/>
      </c>
      <c r="S20" s="220" t="str">
        <f t="shared" si="4"/>
        <v/>
      </c>
      <c r="T20" s="221" t="str">
        <f>IF(OR(F20=$F$6,F20=$F$7,F20=$F$8,F20=$F$9,F20=$F$10,F20=$F$11,F20=$F$12,F20=$F$13,F20=$F$14,F20=$F$15,F20=$F$16,F20=$F$17,F20=$F$18,F20=$F$19),"",SUMIF($F$6:$F$30,F20,$S$6:$S$30))</f>
        <v/>
      </c>
      <c r="U20" s="226"/>
      <c r="V20" s="152">
        <f t="shared" si="8"/>
        <v>0</v>
      </c>
      <c r="W20" s="161">
        <f t="shared" si="9"/>
        <v>0</v>
      </c>
      <c r="Z20" s="105">
        <f t="shared" si="0"/>
        <v>2</v>
      </c>
      <c r="AA20" s="105">
        <f t="shared" si="1"/>
        <v>2</v>
      </c>
      <c r="AB20" s="105" t="str">
        <f t="shared" si="7"/>
        <v/>
      </c>
    </row>
    <row r="21" spans="1:28" ht="45" customHeight="1" x14ac:dyDescent="0.15">
      <c r="A21" s="347">
        <v>16</v>
      </c>
      <c r="B21" s="348"/>
      <c r="C21" s="129"/>
      <c r="D21" s="53"/>
      <c r="E21" s="134"/>
      <c r="F21" s="137" t="str">
        <f t="shared" si="2"/>
        <v/>
      </c>
      <c r="G21" s="234"/>
      <c r="H21" s="234"/>
      <c r="I21" s="234"/>
      <c r="J21" s="234"/>
      <c r="K21" s="234"/>
      <c r="L21" s="139"/>
      <c r="M21" s="53"/>
      <c r="N21" s="56"/>
      <c r="O21" s="57"/>
      <c r="P21" s="57"/>
      <c r="Q21" s="57"/>
      <c r="R21" s="219" t="str">
        <f t="shared" si="3"/>
        <v/>
      </c>
      <c r="S21" s="220" t="str">
        <f t="shared" si="4"/>
        <v/>
      </c>
      <c r="T21" s="221" t="str">
        <f>IF(OR(F21=$F$6,F21=$F$7,F21=$F$8,F21=$F$9,F21=$F$10,F21=$F$11,F21=$F$12,F21=$F$13,F21=$F$14,F21=$F$15,F21=$F$16,F21=$F$17,F21=$F$18,F21=$F$19,F21=$F$20),"",SUMIF($F$6:$F$30,F21,$S$6:$S$30))</f>
        <v/>
      </c>
      <c r="U21" s="226"/>
      <c r="V21" s="152">
        <f t="shared" si="8"/>
        <v>0</v>
      </c>
      <c r="W21" s="161">
        <f t="shared" si="9"/>
        <v>0</v>
      </c>
      <c r="Z21" s="105">
        <f t="shared" si="0"/>
        <v>2</v>
      </c>
      <c r="AA21" s="105">
        <f t="shared" si="1"/>
        <v>2</v>
      </c>
      <c r="AB21" s="105" t="str">
        <f t="shared" si="7"/>
        <v/>
      </c>
    </row>
    <row r="22" spans="1:28" ht="45" customHeight="1" x14ac:dyDescent="0.15">
      <c r="A22" s="347">
        <v>17</v>
      </c>
      <c r="B22" s="348"/>
      <c r="C22" s="129"/>
      <c r="D22" s="53"/>
      <c r="E22" s="134"/>
      <c r="F22" s="137" t="str">
        <f t="shared" si="2"/>
        <v/>
      </c>
      <c r="G22" s="234"/>
      <c r="H22" s="234"/>
      <c r="I22" s="234"/>
      <c r="J22" s="234"/>
      <c r="K22" s="234"/>
      <c r="L22" s="139"/>
      <c r="M22" s="53"/>
      <c r="N22" s="56"/>
      <c r="O22" s="57"/>
      <c r="P22" s="57"/>
      <c r="Q22" s="57"/>
      <c r="R22" s="219" t="str">
        <f t="shared" si="3"/>
        <v/>
      </c>
      <c r="S22" s="220" t="str">
        <f t="shared" si="4"/>
        <v/>
      </c>
      <c r="T22" s="221" t="str">
        <f>IF(OR(F22=$F$6,F22=$F$7,F22=$F$8,F22=$F$9,F22=$F$10,F22=$F$11,F22=$F$12,F22=$F$13,F22=$F$14,F22=$F$15,F22=$F$16,F22=$F$17,F22=$F$18,F22=$F$19,F22=$F$20,F22=$F$21),"",SUMIF($F$6:$F$30,F22,$S$6:$S$30))</f>
        <v/>
      </c>
      <c r="U22" s="226"/>
      <c r="V22" s="152">
        <f t="shared" si="8"/>
        <v>0</v>
      </c>
      <c r="W22" s="161">
        <f t="shared" si="9"/>
        <v>0</v>
      </c>
      <c r="Z22" s="105">
        <f t="shared" si="0"/>
        <v>2</v>
      </c>
      <c r="AA22" s="105">
        <f t="shared" si="1"/>
        <v>2</v>
      </c>
      <c r="AB22" s="105" t="str">
        <f t="shared" si="7"/>
        <v/>
      </c>
    </row>
    <row r="23" spans="1:28" ht="45" customHeight="1" x14ac:dyDescent="0.15">
      <c r="A23" s="347">
        <v>18</v>
      </c>
      <c r="B23" s="348"/>
      <c r="C23" s="129"/>
      <c r="D23" s="53"/>
      <c r="E23" s="134"/>
      <c r="F23" s="137" t="str">
        <f t="shared" si="2"/>
        <v/>
      </c>
      <c r="G23" s="234"/>
      <c r="H23" s="234"/>
      <c r="I23" s="234"/>
      <c r="J23" s="234"/>
      <c r="K23" s="234"/>
      <c r="L23" s="139"/>
      <c r="M23" s="53"/>
      <c r="N23" s="56"/>
      <c r="O23" s="57"/>
      <c r="P23" s="57"/>
      <c r="Q23" s="57"/>
      <c r="R23" s="219" t="str">
        <f t="shared" si="3"/>
        <v/>
      </c>
      <c r="S23" s="220" t="str">
        <f t="shared" si="4"/>
        <v/>
      </c>
      <c r="T23" s="221" t="str">
        <f>IF(OR(F23=$F$6,F23=$F$7,F23=$F$8,F23=$F$9,F23=$F$10,F23=$F$11,F23=$F$12,F23=$F$13,F23=$F$14,F23=$F$15,F23=$F$16,F23=$F$17,F23=$F$18,F23=$F$19,F23=$F$20,F23=$F$21,F23=$F$22),"",SUMIF($F$6:$F$30,F23,$S$6:$S$30))</f>
        <v/>
      </c>
      <c r="U23" s="226"/>
      <c r="V23" s="152">
        <f t="shared" si="8"/>
        <v>0</v>
      </c>
      <c r="W23" s="161">
        <f t="shared" si="9"/>
        <v>0</v>
      </c>
      <c r="Z23" s="105">
        <f t="shared" si="0"/>
        <v>2</v>
      </c>
      <c r="AA23" s="105">
        <f t="shared" si="1"/>
        <v>2</v>
      </c>
      <c r="AB23" s="105" t="str">
        <f t="shared" si="7"/>
        <v/>
      </c>
    </row>
    <row r="24" spans="1:28" ht="45" customHeight="1" x14ac:dyDescent="0.15">
      <c r="A24" s="347">
        <v>19</v>
      </c>
      <c r="B24" s="348"/>
      <c r="C24" s="129"/>
      <c r="D24" s="53"/>
      <c r="E24" s="134"/>
      <c r="F24" s="137" t="str">
        <f t="shared" si="2"/>
        <v/>
      </c>
      <c r="G24" s="234"/>
      <c r="H24" s="234"/>
      <c r="I24" s="234"/>
      <c r="J24" s="234"/>
      <c r="K24" s="234"/>
      <c r="L24" s="139"/>
      <c r="M24" s="53"/>
      <c r="N24" s="56"/>
      <c r="O24" s="57"/>
      <c r="P24" s="57"/>
      <c r="Q24" s="57"/>
      <c r="R24" s="219" t="str">
        <f t="shared" si="3"/>
        <v/>
      </c>
      <c r="S24" s="220" t="str">
        <f t="shared" si="4"/>
        <v/>
      </c>
      <c r="T24" s="221" t="str">
        <f>IF(OR(F24=$F$6,F24=$F$7,F24=$F$8,F24=$F$9,F24=$F$10,F24=$F$11,F24=$F$12,F24=$F$13,F24=$F$14,F24=$F$15,F24=$F$16,F24=$F$17,F24=$F$18,F24=$F$19,F24=$F$20,F24=$F$21,F24=$F$22,F24=$F$23),"",SUMIF($F$6:$F$30,F24,$S$6:$S$30))</f>
        <v/>
      </c>
      <c r="U24" s="226"/>
      <c r="V24" s="152">
        <f t="shared" si="8"/>
        <v>0</v>
      </c>
      <c r="W24" s="161">
        <f t="shared" si="9"/>
        <v>0</v>
      </c>
      <c r="Z24" s="105">
        <f t="shared" si="0"/>
        <v>2</v>
      </c>
      <c r="AA24" s="105">
        <f t="shared" si="1"/>
        <v>2</v>
      </c>
      <c r="AB24" s="105" t="str">
        <f t="shared" si="7"/>
        <v/>
      </c>
    </row>
    <row r="25" spans="1:28" ht="45" customHeight="1" x14ac:dyDescent="0.15">
      <c r="A25" s="347">
        <v>20</v>
      </c>
      <c r="B25" s="348"/>
      <c r="C25" s="129"/>
      <c r="D25" s="53"/>
      <c r="E25" s="134"/>
      <c r="F25" s="137" t="str">
        <f t="shared" si="2"/>
        <v/>
      </c>
      <c r="G25" s="234"/>
      <c r="H25" s="234"/>
      <c r="I25" s="234"/>
      <c r="J25" s="234"/>
      <c r="K25" s="234"/>
      <c r="L25" s="139"/>
      <c r="M25" s="53"/>
      <c r="N25" s="56"/>
      <c r="O25" s="57"/>
      <c r="P25" s="57"/>
      <c r="Q25" s="57"/>
      <c r="R25" s="219" t="str">
        <f t="shared" si="3"/>
        <v/>
      </c>
      <c r="S25" s="220" t="str">
        <f t="shared" si="4"/>
        <v/>
      </c>
      <c r="T25" s="221" t="str">
        <f>IF(OR(F25=$F$6,F25=$F$7,F25=$F$8,F25=$F$9,F25=$F$10,F25=$F$11,F25=$F$12,F25=$F$13,F25=$F$14,F25=$F$15,F25=$F$16,F25=$F$17,F25=$F$18,F25=$F$19,F25=$F$20,F25=$F$21,F25=$F$22,F25=$F$23,F25=$F$24),"",SUMIF($F$6:$F$30,F25,$S$6:$S$30))</f>
        <v/>
      </c>
      <c r="U25" s="226"/>
      <c r="V25" s="152">
        <f t="shared" si="8"/>
        <v>0</v>
      </c>
      <c r="W25" s="161">
        <f t="shared" si="9"/>
        <v>0</v>
      </c>
      <c r="Z25" s="105">
        <f t="shared" si="0"/>
        <v>2</v>
      </c>
      <c r="AA25" s="105">
        <f t="shared" si="1"/>
        <v>2</v>
      </c>
      <c r="AB25" s="105" t="str">
        <f t="shared" si="7"/>
        <v/>
      </c>
    </row>
    <row r="26" spans="1:28" ht="45" customHeight="1" x14ac:dyDescent="0.15">
      <c r="A26" s="347">
        <v>21</v>
      </c>
      <c r="B26" s="348"/>
      <c r="C26" s="129"/>
      <c r="D26" s="53"/>
      <c r="E26" s="134"/>
      <c r="F26" s="137" t="str">
        <f t="shared" si="2"/>
        <v/>
      </c>
      <c r="G26" s="234"/>
      <c r="H26" s="234"/>
      <c r="I26" s="234"/>
      <c r="J26" s="234"/>
      <c r="K26" s="234"/>
      <c r="L26" s="139"/>
      <c r="M26" s="53"/>
      <c r="N26" s="56"/>
      <c r="O26" s="57"/>
      <c r="P26" s="57"/>
      <c r="Q26" s="57"/>
      <c r="R26" s="219" t="str">
        <f t="shared" si="3"/>
        <v/>
      </c>
      <c r="S26" s="220" t="str">
        <f t="shared" si="4"/>
        <v/>
      </c>
      <c r="T26" s="221" t="str">
        <f>IF(OR(F26=$F$6,F26=$F$7,F26=$F$8,F26=$F$9,F26=$F$10,F26=$F$11,F26=$F$12,F26=$F$13,F26=$F$14,F26=$F$15,F26=$F$16,F26=$F$17,F26=$F$18,F26=$F$19,F26=$F$20,F26=$F$21,F26=$F$22,F26=$F$23,F26=$F$24,F26=$F$25),"",SUMIF($F$6:$F$30,F26,$S$6:$S$30))</f>
        <v/>
      </c>
      <c r="U26" s="226"/>
      <c r="V26" s="152">
        <f t="shared" si="8"/>
        <v>0</v>
      </c>
      <c r="W26" s="161">
        <f t="shared" si="9"/>
        <v>0</v>
      </c>
      <c r="Z26" s="105">
        <f t="shared" si="0"/>
        <v>2</v>
      </c>
      <c r="AA26" s="105">
        <f t="shared" si="1"/>
        <v>2</v>
      </c>
      <c r="AB26" s="105" t="str">
        <f t="shared" si="7"/>
        <v/>
      </c>
    </row>
    <row r="27" spans="1:28" ht="45" customHeight="1" x14ac:dyDescent="0.15">
      <c r="A27" s="347">
        <v>22</v>
      </c>
      <c r="B27" s="348"/>
      <c r="C27" s="129"/>
      <c r="D27" s="53"/>
      <c r="E27" s="134"/>
      <c r="F27" s="137" t="str">
        <f t="shared" si="2"/>
        <v/>
      </c>
      <c r="G27" s="234"/>
      <c r="H27" s="234"/>
      <c r="I27" s="234"/>
      <c r="J27" s="234"/>
      <c r="K27" s="234"/>
      <c r="L27" s="139"/>
      <c r="M27" s="53"/>
      <c r="N27" s="56"/>
      <c r="O27" s="57"/>
      <c r="P27" s="57"/>
      <c r="Q27" s="57"/>
      <c r="R27" s="219" t="str">
        <f t="shared" si="3"/>
        <v/>
      </c>
      <c r="S27" s="220" t="str">
        <f t="shared" si="4"/>
        <v/>
      </c>
      <c r="T27" s="221" t="str">
        <f>IF(OR(F27=$F$6,F27=$F$7,F27=$F$8,F27=$F$9,F27=$F$10,F27=$F$11,F27=$F$12,F27=$F$13,F27=$F$14,F27=$F$15,F27=$F$16,F27=$F$17,F27=$F$18,F27=$F$19,F27=$F$20,F27=$F$21,F27=$F$22,F27=$F$23,F27=$F$24,F27=$F$25,F27=$F$26),"",SUMIF($F$6:$F$30,F27,$S$6:$S$30))</f>
        <v/>
      </c>
      <c r="U27" s="226"/>
      <c r="V27" s="152">
        <f t="shared" si="8"/>
        <v>0</v>
      </c>
      <c r="W27" s="161">
        <f t="shared" si="9"/>
        <v>0</v>
      </c>
      <c r="Z27" s="105">
        <f t="shared" si="0"/>
        <v>2</v>
      </c>
      <c r="AA27" s="105">
        <f t="shared" si="1"/>
        <v>2</v>
      </c>
      <c r="AB27" s="105" t="str">
        <f t="shared" si="7"/>
        <v/>
      </c>
    </row>
    <row r="28" spans="1:28" ht="45" customHeight="1" x14ac:dyDescent="0.15">
      <c r="A28" s="347">
        <v>23</v>
      </c>
      <c r="B28" s="348"/>
      <c r="C28" s="129"/>
      <c r="D28" s="53"/>
      <c r="E28" s="134"/>
      <c r="F28" s="137" t="str">
        <f t="shared" si="2"/>
        <v/>
      </c>
      <c r="G28" s="234"/>
      <c r="H28" s="234"/>
      <c r="I28" s="234"/>
      <c r="J28" s="234"/>
      <c r="K28" s="234"/>
      <c r="L28" s="139"/>
      <c r="M28" s="53"/>
      <c r="N28" s="56"/>
      <c r="O28" s="57"/>
      <c r="P28" s="57"/>
      <c r="Q28" s="57"/>
      <c r="R28" s="219" t="str">
        <f t="shared" si="3"/>
        <v/>
      </c>
      <c r="S28" s="220" t="str">
        <f t="shared" si="4"/>
        <v/>
      </c>
      <c r="T28" s="221" t="str">
        <f>IF(OR(F28=$F$6,F28=$F$7,F28=$F$8,F28=$F$9,F28=$F$10,F28=$F$11,F28=$F$12,F28=$F$13,F28=$F$14,F28=$F$15,F28=$F$16,F28=$F$17,F28=$F$18,F28=$F$19,F28=$F$20,F28=$F$21,F28=$F$22,F28=$F$23,F28=$F$24,F28=$F$25,F28=$F$26,F28=$F$27),"",SUMIF($F$6:$F$30,F28,$S$6:$S$30))</f>
        <v/>
      </c>
      <c r="U28" s="226"/>
      <c r="V28" s="152">
        <f t="shared" si="8"/>
        <v>0</v>
      </c>
      <c r="W28" s="161">
        <f t="shared" si="9"/>
        <v>0</v>
      </c>
      <c r="Z28" s="105">
        <f t="shared" si="0"/>
        <v>2</v>
      </c>
      <c r="AA28" s="105">
        <f t="shared" si="1"/>
        <v>2</v>
      </c>
      <c r="AB28" s="105" t="str">
        <f t="shared" si="7"/>
        <v/>
      </c>
    </row>
    <row r="29" spans="1:28" ht="45" customHeight="1" x14ac:dyDescent="0.15">
      <c r="A29" s="347">
        <v>24</v>
      </c>
      <c r="B29" s="348"/>
      <c r="C29" s="129"/>
      <c r="D29" s="53"/>
      <c r="E29" s="134"/>
      <c r="F29" s="137" t="str">
        <f t="shared" si="2"/>
        <v/>
      </c>
      <c r="G29" s="234"/>
      <c r="H29" s="234"/>
      <c r="I29" s="234"/>
      <c r="J29" s="234"/>
      <c r="K29" s="234"/>
      <c r="L29" s="139"/>
      <c r="M29" s="53"/>
      <c r="N29" s="56"/>
      <c r="O29" s="57"/>
      <c r="P29" s="57"/>
      <c r="Q29" s="57"/>
      <c r="R29" s="219" t="str">
        <f t="shared" si="3"/>
        <v/>
      </c>
      <c r="S29" s="220" t="str">
        <f t="shared" si="4"/>
        <v/>
      </c>
      <c r="T29" s="221" t="str">
        <f>IF(OR(F29=$F$6,F29=$F$7,F29=$F$8,F29=$F$9,F29=$F$10,F29=$F$11,F29=$F$12,F29=$F$13,F29=$F$14,F29=$F$15,F29=$F$16,F29=$F$17,F29=$F$18,F29=$F$19,F29=$F$20,F29=$F$21,F29=$F$22,F29=$F$23,F29=$F$24,F29=$F$25,F29=$F$26,F29=$F$27,F29=$F$28),"",SUMIF($F$6:$F$30,F29,$S$6:$S$30))</f>
        <v/>
      </c>
      <c r="U29" s="226"/>
      <c r="V29" s="152">
        <f t="shared" si="8"/>
        <v>0</v>
      </c>
      <c r="W29" s="161">
        <f t="shared" si="9"/>
        <v>0</v>
      </c>
      <c r="Z29" s="105">
        <f t="shared" si="0"/>
        <v>2</v>
      </c>
      <c r="AA29" s="105">
        <f t="shared" si="1"/>
        <v>2</v>
      </c>
      <c r="AB29" s="105" t="str">
        <f t="shared" si="7"/>
        <v/>
      </c>
    </row>
    <row r="30" spans="1:28" ht="45" customHeight="1" x14ac:dyDescent="0.15">
      <c r="A30" s="347">
        <v>25</v>
      </c>
      <c r="B30" s="348"/>
      <c r="C30" s="129"/>
      <c r="D30" s="53"/>
      <c r="E30" s="134"/>
      <c r="F30" s="137" t="str">
        <f t="shared" si="2"/>
        <v/>
      </c>
      <c r="G30" s="234"/>
      <c r="H30" s="234"/>
      <c r="I30" s="234"/>
      <c r="J30" s="234"/>
      <c r="K30" s="234"/>
      <c r="L30" s="140"/>
      <c r="M30" s="53"/>
      <c r="N30" s="56"/>
      <c r="O30" s="57"/>
      <c r="P30" s="57"/>
      <c r="Q30" s="57"/>
      <c r="R30" s="219" t="str">
        <f t="shared" si="3"/>
        <v/>
      </c>
      <c r="S30" s="220" t="str">
        <f t="shared" si="4"/>
        <v/>
      </c>
      <c r="T30" s="221" t="str">
        <f>IF(OR(F30=$F$6,F30=$F$7,F30=$F$8,F30=$F$9,F30=$F$10,F30=$F$11,F30=$F$12,F30=$F$13,F30=$F$14,F30=$F$15,F30=$F$16,F30=$F$17,F30=$F$18,F30=$F$19,F30=$F$20,F30=$F$21,F30=$F$22,F30=$F$23,F30=$F$24,F30=$F$25,F30=$F$26,F30=$F$27,F30=$F$28,F30=$F$29),"",SUMIF($F$6:$F$30,F30,$S$6:$S$30))</f>
        <v/>
      </c>
      <c r="U30" s="226"/>
      <c r="V30" s="152">
        <f t="shared" si="8"/>
        <v>0</v>
      </c>
      <c r="W30" s="161">
        <f t="shared" si="9"/>
        <v>0</v>
      </c>
      <c r="Z30" s="105">
        <f t="shared" si="0"/>
        <v>2</v>
      </c>
      <c r="AA30" s="105">
        <f t="shared" si="1"/>
        <v>2</v>
      </c>
      <c r="AB30" s="105" t="str">
        <f t="shared" si="7"/>
        <v/>
      </c>
    </row>
    <row r="31" spans="1:28" ht="45" customHeight="1" thickBot="1" x14ac:dyDescent="0.2">
      <c r="A31" s="361" t="s">
        <v>47</v>
      </c>
      <c r="B31" s="362"/>
      <c r="C31" s="135"/>
      <c r="D31" s="135"/>
      <c r="E31" s="136"/>
      <c r="F31" s="138"/>
      <c r="G31" s="235"/>
      <c r="H31" s="235"/>
      <c r="I31" s="235"/>
      <c r="J31" s="235"/>
      <c r="K31" s="235"/>
      <c r="L31" s="141"/>
      <c r="M31" s="135"/>
      <c r="N31" s="142"/>
      <c r="O31" s="143"/>
      <c r="P31" s="143"/>
      <c r="Q31" s="143"/>
      <c r="R31" s="222"/>
      <c r="S31" s="223">
        <f>SUM(S6:S30)</f>
        <v>0</v>
      </c>
      <c r="T31" s="224">
        <f>SUM(T6:T30)</f>
        <v>0</v>
      </c>
      <c r="U31" s="84">
        <f>SUM(U6:U30)</f>
        <v>0</v>
      </c>
      <c r="V31" s="153">
        <f>SUM(V6:V30)</f>
        <v>0</v>
      </c>
      <c r="W31" s="155">
        <f>SUM(W6:W30)</f>
        <v>0</v>
      </c>
    </row>
    <row r="32" spans="1:28" ht="45" customHeight="1" thickBot="1" x14ac:dyDescent="0.2">
      <c r="A32" s="70"/>
      <c r="B32" s="70"/>
      <c r="C32" s="71"/>
      <c r="D32" s="71"/>
      <c r="E32" s="71"/>
      <c r="F32" s="71"/>
      <c r="G32" s="71"/>
      <c r="H32" s="71"/>
      <c r="I32" s="71"/>
      <c r="J32" s="71"/>
      <c r="K32" s="71"/>
      <c r="L32" s="70"/>
      <c r="M32" s="71"/>
      <c r="N32" s="72"/>
      <c r="O32" s="72"/>
      <c r="P32" s="72"/>
      <c r="Q32" s="72"/>
      <c r="R32" s="72"/>
      <c r="S32" s="72"/>
      <c r="T32" s="72"/>
      <c r="U32" s="72"/>
    </row>
    <row r="33" spans="1:23" ht="45" customHeight="1" x14ac:dyDescent="0.15">
      <c r="A33" s="70"/>
      <c r="B33" s="70"/>
      <c r="C33" s="71"/>
      <c r="D33" s="71"/>
      <c r="E33" s="71"/>
      <c r="F33" s="71"/>
      <c r="G33" s="71"/>
      <c r="H33" s="71"/>
      <c r="I33" s="71"/>
      <c r="J33" s="71"/>
      <c r="K33" s="71"/>
      <c r="L33" s="70"/>
      <c r="M33" s="71"/>
      <c r="N33" s="72"/>
      <c r="O33" s="72"/>
      <c r="P33" s="72"/>
      <c r="Q33" s="72"/>
      <c r="R33" s="72"/>
      <c r="S33" s="72"/>
      <c r="U33" s="73"/>
      <c r="V33" s="96" t="s">
        <v>161</v>
      </c>
      <c r="W33" s="75">
        <f>W31*3/4</f>
        <v>0</v>
      </c>
    </row>
    <row r="34" spans="1:23" ht="58.5" customHeight="1" x14ac:dyDescent="0.15">
      <c r="A34" s="70"/>
      <c r="B34" s="70"/>
      <c r="C34" s="71"/>
      <c r="D34" s="71"/>
      <c r="E34" s="71"/>
      <c r="F34" s="71"/>
      <c r="G34" s="71"/>
      <c r="H34" s="71"/>
      <c r="I34" s="71"/>
      <c r="J34" s="71"/>
      <c r="K34" s="71"/>
      <c r="L34" s="70"/>
      <c r="M34" s="71"/>
      <c r="N34" s="72"/>
      <c r="O34" s="72"/>
      <c r="P34" s="72"/>
      <c r="Q34" s="72"/>
      <c r="R34" s="72"/>
      <c r="S34" s="72"/>
      <c r="U34" s="73"/>
      <c r="V34" s="229" t="s">
        <v>162</v>
      </c>
      <c r="W34" s="230"/>
    </row>
    <row r="35" spans="1:23" ht="45" customHeight="1" x14ac:dyDescent="0.15">
      <c r="A35" s="70"/>
      <c r="B35" s="70"/>
      <c r="C35" s="71"/>
      <c r="D35" s="71"/>
      <c r="E35" s="71"/>
      <c r="F35" s="71"/>
      <c r="G35" s="71"/>
      <c r="H35" s="71"/>
      <c r="I35" s="71"/>
      <c r="J35" s="71"/>
      <c r="K35" s="71"/>
      <c r="L35" s="70"/>
      <c r="M35" s="71"/>
      <c r="N35" s="72"/>
      <c r="O35" s="72"/>
      <c r="P35" s="72"/>
      <c r="Q35" s="72"/>
      <c r="R35" s="72"/>
      <c r="S35" s="72"/>
      <c r="U35" s="73"/>
      <c r="V35" s="228" t="s">
        <v>163</v>
      </c>
      <c r="W35" s="227">
        <f>MIN(W33:W34)</f>
        <v>0</v>
      </c>
    </row>
    <row r="36" spans="1:23" ht="45" customHeight="1" thickBot="1" x14ac:dyDescent="0.2">
      <c r="A36" s="70"/>
      <c r="B36" s="70"/>
      <c r="C36" s="71"/>
      <c r="D36" s="71"/>
      <c r="E36" s="71"/>
      <c r="F36" s="71"/>
      <c r="G36" s="71"/>
      <c r="H36" s="71"/>
      <c r="I36" s="71"/>
      <c r="J36" s="71"/>
      <c r="K36" s="71"/>
      <c r="L36" s="70"/>
      <c r="M36" s="71"/>
      <c r="N36" s="72"/>
      <c r="O36" s="72"/>
      <c r="P36" s="72"/>
      <c r="Q36" s="72"/>
      <c r="R36" s="72"/>
      <c r="S36" s="72"/>
      <c r="U36" s="73"/>
      <c r="V36" s="97" t="s">
        <v>164</v>
      </c>
      <c r="W36" s="77">
        <f>ROUNDDOWN(W35*2/3,-3)</f>
        <v>0</v>
      </c>
    </row>
    <row r="37" spans="1:23" ht="23.1" customHeight="1" x14ac:dyDescent="0.15">
      <c r="A37" s="78" t="s">
        <v>50</v>
      </c>
      <c r="B37" s="79" t="s">
        <v>51</v>
      </c>
      <c r="C37" s="71"/>
      <c r="D37" s="71"/>
      <c r="E37" s="71"/>
      <c r="F37" s="71"/>
      <c r="G37" s="71"/>
      <c r="H37" s="71"/>
      <c r="I37" s="71"/>
      <c r="J37" s="71"/>
      <c r="K37" s="71"/>
      <c r="L37" s="70"/>
      <c r="M37" s="71"/>
      <c r="N37" s="72"/>
      <c r="O37" s="72"/>
      <c r="P37" s="72"/>
      <c r="Q37" s="72"/>
      <c r="R37" s="72"/>
      <c r="S37" s="72"/>
      <c r="U37" s="73"/>
    </row>
    <row r="38" spans="1:23" ht="23.1" customHeight="1" x14ac:dyDescent="0.15">
      <c r="A38" s="80" t="s">
        <v>52</v>
      </c>
      <c r="B38" s="35" t="s">
        <v>148</v>
      </c>
      <c r="C38" s="81"/>
      <c r="D38" s="81"/>
      <c r="E38" s="81"/>
      <c r="F38" s="81"/>
      <c r="G38" s="81"/>
      <c r="H38" s="81"/>
      <c r="I38" s="81"/>
      <c r="J38" s="81"/>
      <c r="K38" s="81"/>
      <c r="L38" s="34"/>
      <c r="M38" s="34"/>
      <c r="N38" s="34"/>
      <c r="O38" s="34"/>
    </row>
    <row r="39" spans="1:23" ht="23.1" customHeight="1" x14ac:dyDescent="0.15">
      <c r="A39" s="80"/>
      <c r="B39" s="35" t="s">
        <v>149</v>
      </c>
      <c r="C39" s="81"/>
      <c r="D39" s="81"/>
      <c r="E39" s="81"/>
      <c r="F39" s="81"/>
      <c r="G39" s="81"/>
      <c r="H39" s="81"/>
      <c r="I39" s="81"/>
      <c r="J39" s="81"/>
      <c r="K39" s="81"/>
      <c r="L39" s="34"/>
      <c r="M39" s="34"/>
      <c r="N39" s="34"/>
      <c r="O39" s="34"/>
    </row>
    <row r="40" spans="1:23" ht="23.1" customHeight="1" x14ac:dyDescent="0.15">
      <c r="A40" s="80" t="s">
        <v>54</v>
      </c>
      <c r="B40" s="35" t="s">
        <v>55</v>
      </c>
      <c r="C40" s="81"/>
      <c r="D40" s="81"/>
      <c r="E40" s="81"/>
      <c r="F40" s="81"/>
      <c r="G40" s="81"/>
      <c r="H40" s="81"/>
      <c r="I40" s="81"/>
      <c r="J40" s="81"/>
      <c r="K40" s="81"/>
      <c r="L40" s="34"/>
      <c r="M40" s="34"/>
      <c r="N40" s="34"/>
      <c r="O40" s="34"/>
    </row>
    <row r="41" spans="1:23" ht="23.1" customHeight="1" x14ac:dyDescent="0.15">
      <c r="A41" s="80" t="s">
        <v>56</v>
      </c>
      <c r="B41" s="35" t="s">
        <v>150</v>
      </c>
      <c r="C41" s="81"/>
      <c r="D41" s="81"/>
      <c r="E41" s="81"/>
      <c r="F41" s="81"/>
      <c r="G41" s="81"/>
      <c r="H41" s="81"/>
      <c r="I41" s="81"/>
      <c r="J41" s="81"/>
      <c r="K41" s="81"/>
      <c r="L41" s="34"/>
      <c r="M41" s="34"/>
      <c r="N41" s="34"/>
      <c r="O41" s="34"/>
    </row>
    <row r="42" spans="1:23" s="2" customFormat="1" ht="23.1" customHeight="1" x14ac:dyDescent="0.15">
      <c r="A42" s="80" t="s">
        <v>66</v>
      </c>
      <c r="B42" s="35" t="s">
        <v>151</v>
      </c>
      <c r="C42" s="34"/>
      <c r="D42" s="34"/>
      <c r="E42" s="34"/>
      <c r="F42" s="34"/>
      <c r="G42" s="34"/>
      <c r="H42" s="34"/>
      <c r="I42" s="34"/>
      <c r="J42" s="34"/>
      <c r="K42" s="34"/>
      <c r="L42" s="34"/>
      <c r="M42" s="34"/>
      <c r="N42" s="34"/>
      <c r="O42" s="34"/>
    </row>
    <row r="43" spans="1:23" s="2" customFormat="1" ht="23.1" customHeight="1" x14ac:dyDescent="0.15">
      <c r="A43" s="80" t="s">
        <v>152</v>
      </c>
      <c r="B43" s="35" t="s">
        <v>153</v>
      </c>
      <c r="C43" s="34"/>
      <c r="D43" s="34"/>
      <c r="E43" s="34"/>
      <c r="F43" s="34"/>
      <c r="G43" s="34"/>
      <c r="H43" s="34"/>
      <c r="I43" s="34"/>
      <c r="J43" s="34"/>
      <c r="K43" s="34"/>
      <c r="L43" s="34"/>
      <c r="M43" s="34"/>
      <c r="N43" s="34"/>
      <c r="O43" s="34"/>
    </row>
    <row r="44" spans="1:23" s="2" customFormat="1" ht="23.1" customHeight="1" x14ac:dyDescent="0.15">
      <c r="A44" s="80" t="s">
        <v>154</v>
      </c>
      <c r="B44" s="35" t="s">
        <v>165</v>
      </c>
      <c r="C44" s="34"/>
      <c r="D44" s="34"/>
      <c r="E44" s="34"/>
      <c r="F44" s="34"/>
      <c r="G44" s="34"/>
      <c r="H44" s="34"/>
      <c r="I44" s="34"/>
      <c r="J44" s="34"/>
      <c r="K44" s="34"/>
      <c r="L44" s="34"/>
      <c r="M44" s="34"/>
      <c r="N44" s="34"/>
      <c r="O44" s="34"/>
    </row>
    <row r="45" spans="1:23" ht="22.5" customHeight="1" x14ac:dyDescent="0.15">
      <c r="A45" s="80" t="s">
        <v>166</v>
      </c>
      <c r="B45" s="33" t="s">
        <v>57</v>
      </c>
    </row>
    <row r="46" spans="1:23" ht="17.25" customHeight="1" x14ac:dyDescent="0.15">
      <c r="B46" s="82"/>
      <c r="S46" s="83"/>
    </row>
    <row r="47" spans="1:23" s="2" customFormat="1" ht="24.75" customHeight="1" x14ac:dyDescent="0.15"/>
    <row r="48" spans="1:23" s="2" customFormat="1" ht="45.75" customHeight="1" x14ac:dyDescent="0.15">
      <c r="A48" s="236" t="s">
        <v>155</v>
      </c>
      <c r="B48" s="236"/>
      <c r="C48" s="236"/>
      <c r="D48" s="236"/>
      <c r="E48" s="236"/>
      <c r="F48" s="236"/>
      <c r="G48" s="236"/>
      <c r="H48" s="236"/>
      <c r="I48" s="236"/>
    </row>
    <row r="49" spans="1:34" s="2" customFormat="1" ht="24" x14ac:dyDescent="0.15">
      <c r="A49" s="236" t="s">
        <v>156</v>
      </c>
      <c r="B49" s="236"/>
      <c r="C49" s="236"/>
      <c r="D49" s="236"/>
      <c r="E49" s="236"/>
      <c r="F49" s="236"/>
      <c r="G49" s="236"/>
      <c r="H49" s="236"/>
      <c r="I49" s="236"/>
    </row>
    <row r="50" spans="1:34" s="2" customFormat="1" hidden="1" x14ac:dyDescent="0.15">
      <c r="D50" s="2" t="s">
        <v>58</v>
      </c>
      <c r="E50" s="2" t="s">
        <v>24</v>
      </c>
      <c r="F50" s="2" t="s">
        <v>35</v>
      </c>
      <c r="L50" t="s">
        <v>26</v>
      </c>
      <c r="M50" t="s">
        <v>27</v>
      </c>
      <c r="N50" s="1" t="s">
        <v>28</v>
      </c>
      <c r="O50" s="1" t="s">
        <v>29</v>
      </c>
      <c r="P50" s="1" t="s">
        <v>30</v>
      </c>
      <c r="Q50" s="1" t="s">
        <v>31</v>
      </c>
      <c r="R50" s="1" t="s">
        <v>32</v>
      </c>
      <c r="S50" s="1" t="s">
        <v>33</v>
      </c>
      <c r="T50" s="1" t="s">
        <v>34</v>
      </c>
      <c r="U50" s="1" t="s">
        <v>35</v>
      </c>
      <c r="V50" s="1" t="s">
        <v>36</v>
      </c>
      <c r="W50" s="1" t="s">
        <v>37</v>
      </c>
      <c r="X50" s="1" t="s">
        <v>38</v>
      </c>
      <c r="Y50" s="1" t="s">
        <v>39</v>
      </c>
      <c r="Z50" s="1" t="s">
        <v>40</v>
      </c>
      <c r="AA50" s="1" t="s">
        <v>41</v>
      </c>
    </row>
    <row r="51" spans="1:34" s="2" customFormat="1" hidden="1" x14ac:dyDescent="0.15">
      <c r="D51" s="2" t="s">
        <v>59</v>
      </c>
      <c r="E51" s="2" t="s">
        <v>59</v>
      </c>
      <c r="F51" s="2" t="s">
        <v>59</v>
      </c>
      <c r="L51" s="2" t="s">
        <v>59</v>
      </c>
      <c r="M51" s="2" t="s">
        <v>59</v>
      </c>
      <c r="N51" s="2" t="s">
        <v>59</v>
      </c>
      <c r="O51" s="2" t="s">
        <v>59</v>
      </c>
      <c r="P51" s="2" t="s">
        <v>59</v>
      </c>
      <c r="Q51" s="2" t="s">
        <v>59</v>
      </c>
      <c r="R51" s="2" t="s">
        <v>59</v>
      </c>
      <c r="S51" s="2" t="s">
        <v>59</v>
      </c>
      <c r="T51" s="2" t="s">
        <v>59</v>
      </c>
      <c r="U51" s="2" t="s">
        <v>59</v>
      </c>
      <c r="V51" s="2" t="s">
        <v>59</v>
      </c>
      <c r="W51" s="2" t="s">
        <v>59</v>
      </c>
      <c r="X51" s="2" t="s">
        <v>59</v>
      </c>
      <c r="Y51" s="2" t="s">
        <v>59</v>
      </c>
      <c r="Z51" s="2" t="s">
        <v>59</v>
      </c>
      <c r="AA51" s="2" t="s">
        <v>59</v>
      </c>
    </row>
    <row r="52" spans="1:34" s="2" customFormat="1" hidden="1" x14ac:dyDescent="0.15">
      <c r="D52" s="2" t="s">
        <v>60</v>
      </c>
      <c r="E52" s="2" t="s">
        <v>60</v>
      </c>
      <c r="F52" s="2" t="s">
        <v>60</v>
      </c>
      <c r="L52" s="2" t="s">
        <v>60</v>
      </c>
      <c r="M52" s="2" t="s">
        <v>60</v>
      </c>
      <c r="N52" s="2" t="s">
        <v>60</v>
      </c>
      <c r="O52" s="2" t="s">
        <v>60</v>
      </c>
      <c r="P52" s="2" t="s">
        <v>60</v>
      </c>
      <c r="Q52" s="2" t="s">
        <v>60</v>
      </c>
      <c r="R52" s="2" t="s">
        <v>60</v>
      </c>
      <c r="S52" s="2" t="s">
        <v>60</v>
      </c>
      <c r="T52" s="2" t="s">
        <v>60</v>
      </c>
      <c r="U52" s="2" t="s">
        <v>60</v>
      </c>
      <c r="V52" s="2" t="s">
        <v>60</v>
      </c>
      <c r="W52" s="2" t="s">
        <v>60</v>
      </c>
      <c r="X52" s="2" t="s">
        <v>60</v>
      </c>
      <c r="Y52" s="2" t="s">
        <v>60</v>
      </c>
      <c r="Z52" s="2" t="s">
        <v>60</v>
      </c>
      <c r="AA52" s="2" t="s">
        <v>60</v>
      </c>
    </row>
    <row r="53" spans="1:34" s="2" customFormat="1" hidden="1" x14ac:dyDescent="0.15">
      <c r="D53" s="2" t="s">
        <v>61</v>
      </c>
      <c r="E53" s="2" t="s">
        <v>61</v>
      </c>
      <c r="F53" s="2" t="s">
        <v>61</v>
      </c>
      <c r="L53" s="2" t="s">
        <v>61</v>
      </c>
      <c r="M53" s="2" t="s">
        <v>61</v>
      </c>
      <c r="N53" s="2" t="s">
        <v>61</v>
      </c>
      <c r="O53" s="2" t="s">
        <v>61</v>
      </c>
      <c r="P53" s="2" t="s">
        <v>61</v>
      </c>
      <c r="Q53" s="2" t="s">
        <v>61</v>
      </c>
      <c r="R53" s="2" t="s">
        <v>61</v>
      </c>
      <c r="S53" s="2" t="s">
        <v>61</v>
      </c>
      <c r="T53" s="2" t="s">
        <v>61</v>
      </c>
      <c r="U53" s="2" t="s">
        <v>61</v>
      </c>
      <c r="V53" s="2" t="s">
        <v>61</v>
      </c>
      <c r="W53" s="2" t="s">
        <v>61</v>
      </c>
      <c r="X53" s="2" t="s">
        <v>61</v>
      </c>
      <c r="Y53" s="2" t="s">
        <v>61</v>
      </c>
      <c r="Z53" s="2" t="s">
        <v>61</v>
      </c>
      <c r="AA53" s="2" t="s">
        <v>61</v>
      </c>
    </row>
    <row r="54" spans="1:34" s="2" customFormat="1" hidden="1" x14ac:dyDescent="0.15">
      <c r="D54" s="2" t="s">
        <v>62</v>
      </c>
      <c r="E54" s="2" t="s">
        <v>62</v>
      </c>
      <c r="F54" s="2" t="s">
        <v>63</v>
      </c>
      <c r="L54" s="2" t="s">
        <v>63</v>
      </c>
      <c r="M54" s="2" t="s">
        <v>63</v>
      </c>
      <c r="N54" s="2" t="s">
        <v>63</v>
      </c>
      <c r="O54" s="2" t="s">
        <v>63</v>
      </c>
      <c r="P54" s="2" t="s">
        <v>63</v>
      </c>
      <c r="Q54" s="2" t="s">
        <v>63</v>
      </c>
      <c r="R54" s="2" t="s">
        <v>63</v>
      </c>
      <c r="S54" s="2" t="s">
        <v>63</v>
      </c>
      <c r="T54" s="2" t="s">
        <v>63</v>
      </c>
      <c r="U54" s="2" t="s">
        <v>63</v>
      </c>
      <c r="V54" s="2" t="s">
        <v>63</v>
      </c>
      <c r="W54" s="2" t="s">
        <v>63</v>
      </c>
      <c r="X54" s="2" t="s">
        <v>63</v>
      </c>
      <c r="Y54" s="2" t="s">
        <v>63</v>
      </c>
      <c r="Z54" s="2" t="s">
        <v>63</v>
      </c>
      <c r="AA54" s="2" t="s">
        <v>63</v>
      </c>
    </row>
    <row r="55" spans="1:34" s="2" customFormat="1" hidden="1" x14ac:dyDescent="0.15">
      <c r="D55" s="2" t="s">
        <v>63</v>
      </c>
      <c r="E55" s="2" t="s">
        <v>63</v>
      </c>
      <c r="F55" s="2" t="s">
        <v>64</v>
      </c>
      <c r="L55" s="2" t="s">
        <v>64</v>
      </c>
      <c r="M55" s="2" t="s">
        <v>64</v>
      </c>
      <c r="N55" s="2" t="s">
        <v>64</v>
      </c>
      <c r="O55" s="2" t="s">
        <v>64</v>
      </c>
      <c r="P55" s="2" t="s">
        <v>64</v>
      </c>
      <c r="Q55" s="2" t="s">
        <v>64</v>
      </c>
      <c r="R55" s="2" t="s">
        <v>64</v>
      </c>
      <c r="S55" s="2" t="s">
        <v>64</v>
      </c>
      <c r="T55" s="2" t="s">
        <v>64</v>
      </c>
      <c r="U55" s="2" t="s">
        <v>64</v>
      </c>
      <c r="V55" s="2" t="s">
        <v>64</v>
      </c>
      <c r="W55" s="2" t="s">
        <v>64</v>
      </c>
      <c r="X55" s="2" t="s">
        <v>64</v>
      </c>
      <c r="Y55" s="2" t="s">
        <v>64</v>
      </c>
      <c r="Z55" s="2" t="s">
        <v>64</v>
      </c>
      <c r="AA55" s="2" t="s">
        <v>64</v>
      </c>
    </row>
    <row r="56" spans="1:34" s="2" customFormat="1" hidden="1" x14ac:dyDescent="0.15">
      <c r="A56" s="1"/>
      <c r="B56" s="1"/>
      <c r="C56" s="1"/>
      <c r="D56" s="1" t="s">
        <v>64</v>
      </c>
      <c r="E56" s="1" t="s">
        <v>64</v>
      </c>
      <c r="F56" s="2" t="s">
        <v>65</v>
      </c>
      <c r="L56" s="2" t="s">
        <v>65</v>
      </c>
      <c r="M56" s="2" t="s">
        <v>65</v>
      </c>
      <c r="N56" s="2" t="s">
        <v>65</v>
      </c>
      <c r="O56" s="2" t="s">
        <v>65</v>
      </c>
      <c r="P56" s="2" t="s">
        <v>65</v>
      </c>
      <c r="Q56" s="2" t="s">
        <v>65</v>
      </c>
      <c r="R56" s="2" t="s">
        <v>65</v>
      </c>
      <c r="S56" s="2" t="s">
        <v>65</v>
      </c>
      <c r="T56" s="2" t="s">
        <v>65</v>
      </c>
      <c r="U56" s="2" t="s">
        <v>65</v>
      </c>
      <c r="V56" s="2" t="s">
        <v>65</v>
      </c>
      <c r="W56" s="2" t="s">
        <v>65</v>
      </c>
      <c r="X56" s="2" t="s">
        <v>65</v>
      </c>
      <c r="Y56" s="2" t="s">
        <v>65</v>
      </c>
      <c r="Z56" s="2" t="s">
        <v>65</v>
      </c>
      <c r="AA56" s="2" t="s">
        <v>65</v>
      </c>
      <c r="AB56" s="1"/>
      <c r="AC56" s="1"/>
      <c r="AD56" s="1"/>
      <c r="AE56" s="1"/>
      <c r="AF56" s="1"/>
      <c r="AG56" s="1"/>
      <c r="AH56" s="1"/>
    </row>
    <row r="57" spans="1:34" s="2" customFormat="1" hidden="1" x14ac:dyDescent="0.15">
      <c r="A57" s="1"/>
      <c r="B57" s="1"/>
      <c r="C57" s="1"/>
      <c r="D57" s="1" t="s">
        <v>65</v>
      </c>
      <c r="E57" s="1" t="s">
        <v>65</v>
      </c>
      <c r="F57" s="1"/>
      <c r="G57" s="1"/>
      <c r="H57" s="1"/>
      <c r="I57" s="1"/>
      <c r="J57" s="1"/>
      <c r="K57" s="1"/>
      <c r="U57" s="1"/>
      <c r="V57" s="1"/>
      <c r="W57" s="1"/>
      <c r="X57" s="1"/>
      <c r="Y57" s="1"/>
      <c r="Z57" s="1"/>
      <c r="AA57" s="1"/>
      <c r="AB57" s="1"/>
      <c r="AC57" s="1"/>
      <c r="AD57" s="1"/>
      <c r="AE57" s="1"/>
      <c r="AF57" s="1"/>
      <c r="AG57" s="1"/>
      <c r="AH57" s="1"/>
    </row>
  </sheetData>
  <mergeCells count="30">
    <mergeCell ref="G4:K4"/>
    <mergeCell ref="A2:T2"/>
    <mergeCell ref="L4:T4"/>
    <mergeCell ref="A31:B31"/>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8:B28"/>
    <mergeCell ref="A29:B29"/>
    <mergeCell ref="A30:B30"/>
    <mergeCell ref="A23:B23"/>
    <mergeCell ref="A24:B24"/>
    <mergeCell ref="A25:B25"/>
    <mergeCell ref="A26:B26"/>
    <mergeCell ref="A27:B27"/>
  </mergeCells>
  <phoneticPr fontId="13"/>
  <dataValidations count="3">
    <dataValidation type="list" allowBlank="1" showInputMessage="1" showErrorMessage="1" sqref="M6:M30" xr:uid="{97E1BDA9-4612-4A4E-B3B8-4B605BF2CCDB}">
      <formula1>INDIRECT($C6)</formula1>
    </dataValidation>
    <dataValidation type="list" allowBlank="1" showInputMessage="1" showErrorMessage="1" sqref="WVS983063:WVS983076 JG6:JG30 TC6:TC30 ACY6:ACY30 AMU6:AMU30 AWQ6:AWQ30 BGM6:BGM30 BQI6:BQI30 CAE6:CAE30 CKA6:CKA30 CTW6:CTW30 DDS6:DDS30 DNO6:DNO30 DXK6:DXK30 EHG6:EHG30 ERC6:ERC30 FAY6:FAY30 FKU6:FKU30 FUQ6:FUQ30 GEM6:GEM30 GOI6:GOI30 GYE6:GYE30 HIA6:HIA30 HRW6:HRW30 IBS6:IBS30 ILO6:ILO30 IVK6:IVK30 JFG6:JFG30 JPC6:JPC30 JYY6:JYY30 KIU6:KIU30 KSQ6:KSQ30 LCM6:LCM30 LMI6:LMI30 LWE6:LWE30 MGA6:MGA30 MPW6:MPW30 MZS6:MZS30 NJO6:NJO30 NTK6:NTK30 ODG6:ODG30 ONC6:ONC30 OWY6:OWY30 PGU6:PGU30 PQQ6:PQQ30 QAM6:QAM30 QKI6:QKI30 QUE6:QUE30 REA6:REA30 RNW6:RNW30 RXS6:RXS30 SHO6:SHO30 SRK6:SRK30 TBG6:TBG30 TLC6:TLC30 TUY6:TUY30 UEU6:UEU30 UOQ6:UOQ30 UYM6:UYM30 VII6:VII30 VSE6:VSE30 WCA6:WCA30 WLW6:WLW30 WVS6:WVS30 M65559:M65572 JG65559:JG65572 TC65559:TC65572 ACY65559:ACY65572 AMU65559:AMU65572 AWQ65559:AWQ65572 BGM65559:BGM65572 BQI65559:BQI65572 CAE65559:CAE65572 CKA65559:CKA65572 CTW65559:CTW65572 DDS65559:DDS65572 DNO65559:DNO65572 DXK65559:DXK65572 EHG65559:EHG65572 ERC65559:ERC65572 FAY65559:FAY65572 FKU65559:FKU65572 FUQ65559:FUQ65572 GEM65559:GEM65572 GOI65559:GOI65572 GYE65559:GYE65572 HIA65559:HIA65572 HRW65559:HRW65572 IBS65559:IBS65572 ILO65559:ILO65572 IVK65559:IVK65572 JFG65559:JFG65572 JPC65559:JPC65572 JYY65559:JYY65572 KIU65559:KIU65572 KSQ65559:KSQ65572 LCM65559:LCM65572 LMI65559:LMI65572 LWE65559:LWE65572 MGA65559:MGA65572 MPW65559:MPW65572 MZS65559:MZS65572 NJO65559:NJO65572 NTK65559:NTK65572 ODG65559:ODG65572 ONC65559:ONC65572 OWY65559:OWY65572 PGU65559:PGU65572 PQQ65559:PQQ65572 QAM65559:QAM65572 QKI65559:QKI65572 QUE65559:QUE65572 REA65559:REA65572 RNW65559:RNW65572 RXS65559:RXS65572 SHO65559:SHO65572 SRK65559:SRK65572 TBG65559:TBG65572 TLC65559:TLC65572 TUY65559:TUY65572 UEU65559:UEU65572 UOQ65559:UOQ65572 UYM65559:UYM65572 VII65559:VII65572 VSE65559:VSE65572 WCA65559:WCA65572 WLW65559:WLW65572 WVS65559:WVS65572 M131095:M131108 JG131095:JG131108 TC131095:TC131108 ACY131095:ACY131108 AMU131095:AMU131108 AWQ131095:AWQ131108 BGM131095:BGM131108 BQI131095:BQI131108 CAE131095:CAE131108 CKA131095:CKA131108 CTW131095:CTW131108 DDS131095:DDS131108 DNO131095:DNO131108 DXK131095:DXK131108 EHG131095:EHG131108 ERC131095:ERC131108 FAY131095:FAY131108 FKU131095:FKU131108 FUQ131095:FUQ131108 GEM131095:GEM131108 GOI131095:GOI131108 GYE131095:GYE131108 HIA131095:HIA131108 HRW131095:HRW131108 IBS131095:IBS131108 ILO131095:ILO131108 IVK131095:IVK131108 JFG131095:JFG131108 JPC131095:JPC131108 JYY131095:JYY131108 KIU131095:KIU131108 KSQ131095:KSQ131108 LCM131095:LCM131108 LMI131095:LMI131108 LWE131095:LWE131108 MGA131095:MGA131108 MPW131095:MPW131108 MZS131095:MZS131108 NJO131095:NJO131108 NTK131095:NTK131108 ODG131095:ODG131108 ONC131095:ONC131108 OWY131095:OWY131108 PGU131095:PGU131108 PQQ131095:PQQ131108 QAM131095:QAM131108 QKI131095:QKI131108 QUE131095:QUE131108 REA131095:REA131108 RNW131095:RNW131108 RXS131095:RXS131108 SHO131095:SHO131108 SRK131095:SRK131108 TBG131095:TBG131108 TLC131095:TLC131108 TUY131095:TUY131108 UEU131095:UEU131108 UOQ131095:UOQ131108 UYM131095:UYM131108 VII131095:VII131108 VSE131095:VSE131108 WCA131095:WCA131108 WLW131095:WLW131108 WVS131095:WVS131108 M196631:M196644 JG196631:JG196644 TC196631:TC196644 ACY196631:ACY196644 AMU196631:AMU196644 AWQ196631:AWQ196644 BGM196631:BGM196644 BQI196631:BQI196644 CAE196631:CAE196644 CKA196631:CKA196644 CTW196631:CTW196644 DDS196631:DDS196644 DNO196631:DNO196644 DXK196631:DXK196644 EHG196631:EHG196644 ERC196631:ERC196644 FAY196631:FAY196644 FKU196631:FKU196644 FUQ196631:FUQ196644 GEM196631:GEM196644 GOI196631:GOI196644 GYE196631:GYE196644 HIA196631:HIA196644 HRW196631:HRW196644 IBS196631:IBS196644 ILO196631:ILO196644 IVK196631:IVK196644 JFG196631:JFG196644 JPC196631:JPC196644 JYY196631:JYY196644 KIU196631:KIU196644 KSQ196631:KSQ196644 LCM196631:LCM196644 LMI196631:LMI196644 LWE196631:LWE196644 MGA196631:MGA196644 MPW196631:MPW196644 MZS196631:MZS196644 NJO196631:NJO196644 NTK196631:NTK196644 ODG196631:ODG196644 ONC196631:ONC196644 OWY196631:OWY196644 PGU196631:PGU196644 PQQ196631:PQQ196644 QAM196631:QAM196644 QKI196631:QKI196644 QUE196631:QUE196644 REA196631:REA196644 RNW196631:RNW196644 RXS196631:RXS196644 SHO196631:SHO196644 SRK196631:SRK196644 TBG196631:TBG196644 TLC196631:TLC196644 TUY196631:TUY196644 UEU196631:UEU196644 UOQ196631:UOQ196644 UYM196631:UYM196644 VII196631:VII196644 VSE196631:VSE196644 WCA196631:WCA196644 WLW196631:WLW196644 WVS196631:WVS196644 M262167:M262180 JG262167:JG262180 TC262167:TC262180 ACY262167:ACY262180 AMU262167:AMU262180 AWQ262167:AWQ262180 BGM262167:BGM262180 BQI262167:BQI262180 CAE262167:CAE262180 CKA262167:CKA262180 CTW262167:CTW262180 DDS262167:DDS262180 DNO262167:DNO262180 DXK262167:DXK262180 EHG262167:EHG262180 ERC262167:ERC262180 FAY262167:FAY262180 FKU262167:FKU262180 FUQ262167:FUQ262180 GEM262167:GEM262180 GOI262167:GOI262180 GYE262167:GYE262180 HIA262167:HIA262180 HRW262167:HRW262180 IBS262167:IBS262180 ILO262167:ILO262180 IVK262167:IVK262180 JFG262167:JFG262180 JPC262167:JPC262180 JYY262167:JYY262180 KIU262167:KIU262180 KSQ262167:KSQ262180 LCM262167:LCM262180 LMI262167:LMI262180 LWE262167:LWE262180 MGA262167:MGA262180 MPW262167:MPW262180 MZS262167:MZS262180 NJO262167:NJO262180 NTK262167:NTK262180 ODG262167:ODG262180 ONC262167:ONC262180 OWY262167:OWY262180 PGU262167:PGU262180 PQQ262167:PQQ262180 QAM262167:QAM262180 QKI262167:QKI262180 QUE262167:QUE262180 REA262167:REA262180 RNW262167:RNW262180 RXS262167:RXS262180 SHO262167:SHO262180 SRK262167:SRK262180 TBG262167:TBG262180 TLC262167:TLC262180 TUY262167:TUY262180 UEU262167:UEU262180 UOQ262167:UOQ262180 UYM262167:UYM262180 VII262167:VII262180 VSE262167:VSE262180 WCA262167:WCA262180 WLW262167:WLW262180 WVS262167:WVS262180 M327703:M327716 JG327703:JG327716 TC327703:TC327716 ACY327703:ACY327716 AMU327703:AMU327716 AWQ327703:AWQ327716 BGM327703:BGM327716 BQI327703:BQI327716 CAE327703:CAE327716 CKA327703:CKA327716 CTW327703:CTW327716 DDS327703:DDS327716 DNO327703:DNO327716 DXK327703:DXK327716 EHG327703:EHG327716 ERC327703:ERC327716 FAY327703:FAY327716 FKU327703:FKU327716 FUQ327703:FUQ327716 GEM327703:GEM327716 GOI327703:GOI327716 GYE327703:GYE327716 HIA327703:HIA327716 HRW327703:HRW327716 IBS327703:IBS327716 ILO327703:ILO327716 IVK327703:IVK327716 JFG327703:JFG327716 JPC327703:JPC327716 JYY327703:JYY327716 KIU327703:KIU327716 KSQ327703:KSQ327716 LCM327703:LCM327716 LMI327703:LMI327716 LWE327703:LWE327716 MGA327703:MGA327716 MPW327703:MPW327716 MZS327703:MZS327716 NJO327703:NJO327716 NTK327703:NTK327716 ODG327703:ODG327716 ONC327703:ONC327716 OWY327703:OWY327716 PGU327703:PGU327716 PQQ327703:PQQ327716 QAM327703:QAM327716 QKI327703:QKI327716 QUE327703:QUE327716 REA327703:REA327716 RNW327703:RNW327716 RXS327703:RXS327716 SHO327703:SHO327716 SRK327703:SRK327716 TBG327703:TBG327716 TLC327703:TLC327716 TUY327703:TUY327716 UEU327703:UEU327716 UOQ327703:UOQ327716 UYM327703:UYM327716 VII327703:VII327716 VSE327703:VSE327716 WCA327703:WCA327716 WLW327703:WLW327716 WVS327703:WVS327716 M393239:M393252 JG393239:JG393252 TC393239:TC393252 ACY393239:ACY393252 AMU393239:AMU393252 AWQ393239:AWQ393252 BGM393239:BGM393252 BQI393239:BQI393252 CAE393239:CAE393252 CKA393239:CKA393252 CTW393239:CTW393252 DDS393239:DDS393252 DNO393239:DNO393252 DXK393239:DXK393252 EHG393239:EHG393252 ERC393239:ERC393252 FAY393239:FAY393252 FKU393239:FKU393252 FUQ393239:FUQ393252 GEM393239:GEM393252 GOI393239:GOI393252 GYE393239:GYE393252 HIA393239:HIA393252 HRW393239:HRW393252 IBS393239:IBS393252 ILO393239:ILO393252 IVK393239:IVK393252 JFG393239:JFG393252 JPC393239:JPC393252 JYY393239:JYY393252 KIU393239:KIU393252 KSQ393239:KSQ393252 LCM393239:LCM393252 LMI393239:LMI393252 LWE393239:LWE393252 MGA393239:MGA393252 MPW393239:MPW393252 MZS393239:MZS393252 NJO393239:NJO393252 NTK393239:NTK393252 ODG393239:ODG393252 ONC393239:ONC393252 OWY393239:OWY393252 PGU393239:PGU393252 PQQ393239:PQQ393252 QAM393239:QAM393252 QKI393239:QKI393252 QUE393239:QUE393252 REA393239:REA393252 RNW393239:RNW393252 RXS393239:RXS393252 SHO393239:SHO393252 SRK393239:SRK393252 TBG393239:TBG393252 TLC393239:TLC393252 TUY393239:TUY393252 UEU393239:UEU393252 UOQ393239:UOQ393252 UYM393239:UYM393252 VII393239:VII393252 VSE393239:VSE393252 WCA393239:WCA393252 WLW393239:WLW393252 WVS393239:WVS393252 M458775:M458788 JG458775:JG458788 TC458775:TC458788 ACY458775:ACY458788 AMU458775:AMU458788 AWQ458775:AWQ458788 BGM458775:BGM458788 BQI458775:BQI458788 CAE458775:CAE458788 CKA458775:CKA458788 CTW458775:CTW458788 DDS458775:DDS458788 DNO458775:DNO458788 DXK458775:DXK458788 EHG458775:EHG458788 ERC458775:ERC458788 FAY458775:FAY458788 FKU458775:FKU458788 FUQ458775:FUQ458788 GEM458775:GEM458788 GOI458775:GOI458788 GYE458775:GYE458788 HIA458775:HIA458788 HRW458775:HRW458788 IBS458775:IBS458788 ILO458775:ILO458788 IVK458775:IVK458788 JFG458775:JFG458788 JPC458775:JPC458788 JYY458775:JYY458788 KIU458775:KIU458788 KSQ458775:KSQ458788 LCM458775:LCM458788 LMI458775:LMI458788 LWE458775:LWE458788 MGA458775:MGA458788 MPW458775:MPW458788 MZS458775:MZS458788 NJO458775:NJO458788 NTK458775:NTK458788 ODG458775:ODG458788 ONC458775:ONC458788 OWY458775:OWY458788 PGU458775:PGU458788 PQQ458775:PQQ458788 QAM458775:QAM458788 QKI458775:QKI458788 QUE458775:QUE458788 REA458775:REA458788 RNW458775:RNW458788 RXS458775:RXS458788 SHO458775:SHO458788 SRK458775:SRK458788 TBG458775:TBG458788 TLC458775:TLC458788 TUY458775:TUY458788 UEU458775:UEU458788 UOQ458775:UOQ458788 UYM458775:UYM458788 VII458775:VII458788 VSE458775:VSE458788 WCA458775:WCA458788 WLW458775:WLW458788 WVS458775:WVS458788 M524311:M524324 JG524311:JG524324 TC524311:TC524324 ACY524311:ACY524324 AMU524311:AMU524324 AWQ524311:AWQ524324 BGM524311:BGM524324 BQI524311:BQI524324 CAE524311:CAE524324 CKA524311:CKA524324 CTW524311:CTW524324 DDS524311:DDS524324 DNO524311:DNO524324 DXK524311:DXK524324 EHG524311:EHG524324 ERC524311:ERC524324 FAY524311:FAY524324 FKU524311:FKU524324 FUQ524311:FUQ524324 GEM524311:GEM524324 GOI524311:GOI524324 GYE524311:GYE524324 HIA524311:HIA524324 HRW524311:HRW524324 IBS524311:IBS524324 ILO524311:ILO524324 IVK524311:IVK524324 JFG524311:JFG524324 JPC524311:JPC524324 JYY524311:JYY524324 KIU524311:KIU524324 KSQ524311:KSQ524324 LCM524311:LCM524324 LMI524311:LMI524324 LWE524311:LWE524324 MGA524311:MGA524324 MPW524311:MPW524324 MZS524311:MZS524324 NJO524311:NJO524324 NTK524311:NTK524324 ODG524311:ODG524324 ONC524311:ONC524324 OWY524311:OWY524324 PGU524311:PGU524324 PQQ524311:PQQ524324 QAM524311:QAM524324 QKI524311:QKI524324 QUE524311:QUE524324 REA524311:REA524324 RNW524311:RNW524324 RXS524311:RXS524324 SHO524311:SHO524324 SRK524311:SRK524324 TBG524311:TBG524324 TLC524311:TLC524324 TUY524311:TUY524324 UEU524311:UEU524324 UOQ524311:UOQ524324 UYM524311:UYM524324 VII524311:VII524324 VSE524311:VSE524324 WCA524311:WCA524324 WLW524311:WLW524324 WVS524311:WVS524324 M589847:M589860 JG589847:JG589860 TC589847:TC589860 ACY589847:ACY589860 AMU589847:AMU589860 AWQ589847:AWQ589860 BGM589847:BGM589860 BQI589847:BQI589860 CAE589847:CAE589860 CKA589847:CKA589860 CTW589847:CTW589860 DDS589847:DDS589860 DNO589847:DNO589860 DXK589847:DXK589860 EHG589847:EHG589860 ERC589847:ERC589860 FAY589847:FAY589860 FKU589847:FKU589860 FUQ589847:FUQ589860 GEM589847:GEM589860 GOI589847:GOI589860 GYE589847:GYE589860 HIA589847:HIA589860 HRW589847:HRW589860 IBS589847:IBS589860 ILO589847:ILO589860 IVK589847:IVK589860 JFG589847:JFG589860 JPC589847:JPC589860 JYY589847:JYY589860 KIU589847:KIU589860 KSQ589847:KSQ589860 LCM589847:LCM589860 LMI589847:LMI589860 LWE589847:LWE589860 MGA589847:MGA589860 MPW589847:MPW589860 MZS589847:MZS589860 NJO589847:NJO589860 NTK589847:NTK589860 ODG589847:ODG589860 ONC589847:ONC589860 OWY589847:OWY589860 PGU589847:PGU589860 PQQ589847:PQQ589860 QAM589847:QAM589860 QKI589847:QKI589860 QUE589847:QUE589860 REA589847:REA589860 RNW589847:RNW589860 RXS589847:RXS589860 SHO589847:SHO589860 SRK589847:SRK589860 TBG589847:TBG589860 TLC589847:TLC589860 TUY589847:TUY589860 UEU589847:UEU589860 UOQ589847:UOQ589860 UYM589847:UYM589860 VII589847:VII589860 VSE589847:VSE589860 WCA589847:WCA589860 WLW589847:WLW589860 WVS589847:WVS589860 M655383:M655396 JG655383:JG655396 TC655383:TC655396 ACY655383:ACY655396 AMU655383:AMU655396 AWQ655383:AWQ655396 BGM655383:BGM655396 BQI655383:BQI655396 CAE655383:CAE655396 CKA655383:CKA655396 CTW655383:CTW655396 DDS655383:DDS655396 DNO655383:DNO655396 DXK655383:DXK655396 EHG655383:EHG655396 ERC655383:ERC655396 FAY655383:FAY655396 FKU655383:FKU655396 FUQ655383:FUQ655396 GEM655383:GEM655396 GOI655383:GOI655396 GYE655383:GYE655396 HIA655383:HIA655396 HRW655383:HRW655396 IBS655383:IBS655396 ILO655383:ILO655396 IVK655383:IVK655396 JFG655383:JFG655396 JPC655383:JPC655396 JYY655383:JYY655396 KIU655383:KIU655396 KSQ655383:KSQ655396 LCM655383:LCM655396 LMI655383:LMI655396 LWE655383:LWE655396 MGA655383:MGA655396 MPW655383:MPW655396 MZS655383:MZS655396 NJO655383:NJO655396 NTK655383:NTK655396 ODG655383:ODG655396 ONC655383:ONC655396 OWY655383:OWY655396 PGU655383:PGU655396 PQQ655383:PQQ655396 QAM655383:QAM655396 QKI655383:QKI655396 QUE655383:QUE655396 REA655383:REA655396 RNW655383:RNW655396 RXS655383:RXS655396 SHO655383:SHO655396 SRK655383:SRK655396 TBG655383:TBG655396 TLC655383:TLC655396 TUY655383:TUY655396 UEU655383:UEU655396 UOQ655383:UOQ655396 UYM655383:UYM655396 VII655383:VII655396 VSE655383:VSE655396 WCA655383:WCA655396 WLW655383:WLW655396 WVS655383:WVS655396 M720919:M720932 JG720919:JG720932 TC720919:TC720932 ACY720919:ACY720932 AMU720919:AMU720932 AWQ720919:AWQ720932 BGM720919:BGM720932 BQI720919:BQI720932 CAE720919:CAE720932 CKA720919:CKA720932 CTW720919:CTW720932 DDS720919:DDS720932 DNO720919:DNO720932 DXK720919:DXK720932 EHG720919:EHG720932 ERC720919:ERC720932 FAY720919:FAY720932 FKU720919:FKU720932 FUQ720919:FUQ720932 GEM720919:GEM720932 GOI720919:GOI720932 GYE720919:GYE720932 HIA720919:HIA720932 HRW720919:HRW720932 IBS720919:IBS720932 ILO720919:ILO720932 IVK720919:IVK720932 JFG720919:JFG720932 JPC720919:JPC720932 JYY720919:JYY720932 KIU720919:KIU720932 KSQ720919:KSQ720932 LCM720919:LCM720932 LMI720919:LMI720932 LWE720919:LWE720932 MGA720919:MGA720932 MPW720919:MPW720932 MZS720919:MZS720932 NJO720919:NJO720932 NTK720919:NTK720932 ODG720919:ODG720932 ONC720919:ONC720932 OWY720919:OWY720932 PGU720919:PGU720932 PQQ720919:PQQ720932 QAM720919:QAM720932 QKI720919:QKI720932 QUE720919:QUE720932 REA720919:REA720932 RNW720919:RNW720932 RXS720919:RXS720932 SHO720919:SHO720932 SRK720919:SRK720932 TBG720919:TBG720932 TLC720919:TLC720932 TUY720919:TUY720932 UEU720919:UEU720932 UOQ720919:UOQ720932 UYM720919:UYM720932 VII720919:VII720932 VSE720919:VSE720932 WCA720919:WCA720932 WLW720919:WLW720932 WVS720919:WVS720932 M786455:M786468 JG786455:JG786468 TC786455:TC786468 ACY786455:ACY786468 AMU786455:AMU786468 AWQ786455:AWQ786468 BGM786455:BGM786468 BQI786455:BQI786468 CAE786455:CAE786468 CKA786455:CKA786468 CTW786455:CTW786468 DDS786455:DDS786468 DNO786455:DNO786468 DXK786455:DXK786468 EHG786455:EHG786468 ERC786455:ERC786468 FAY786455:FAY786468 FKU786455:FKU786468 FUQ786455:FUQ786468 GEM786455:GEM786468 GOI786455:GOI786468 GYE786455:GYE786468 HIA786455:HIA786468 HRW786455:HRW786468 IBS786455:IBS786468 ILO786455:ILO786468 IVK786455:IVK786468 JFG786455:JFG786468 JPC786455:JPC786468 JYY786455:JYY786468 KIU786455:KIU786468 KSQ786455:KSQ786468 LCM786455:LCM786468 LMI786455:LMI786468 LWE786455:LWE786468 MGA786455:MGA786468 MPW786455:MPW786468 MZS786455:MZS786468 NJO786455:NJO786468 NTK786455:NTK786468 ODG786455:ODG786468 ONC786455:ONC786468 OWY786455:OWY786468 PGU786455:PGU786468 PQQ786455:PQQ786468 QAM786455:QAM786468 QKI786455:QKI786468 QUE786455:QUE786468 REA786455:REA786468 RNW786455:RNW786468 RXS786455:RXS786468 SHO786455:SHO786468 SRK786455:SRK786468 TBG786455:TBG786468 TLC786455:TLC786468 TUY786455:TUY786468 UEU786455:UEU786468 UOQ786455:UOQ786468 UYM786455:UYM786468 VII786455:VII786468 VSE786455:VSE786468 WCA786455:WCA786468 WLW786455:WLW786468 WVS786455:WVS786468 M851991:M852004 JG851991:JG852004 TC851991:TC852004 ACY851991:ACY852004 AMU851991:AMU852004 AWQ851991:AWQ852004 BGM851991:BGM852004 BQI851991:BQI852004 CAE851991:CAE852004 CKA851991:CKA852004 CTW851991:CTW852004 DDS851991:DDS852004 DNO851991:DNO852004 DXK851991:DXK852004 EHG851991:EHG852004 ERC851991:ERC852004 FAY851991:FAY852004 FKU851991:FKU852004 FUQ851991:FUQ852004 GEM851991:GEM852004 GOI851991:GOI852004 GYE851991:GYE852004 HIA851991:HIA852004 HRW851991:HRW852004 IBS851991:IBS852004 ILO851991:ILO852004 IVK851991:IVK852004 JFG851991:JFG852004 JPC851991:JPC852004 JYY851991:JYY852004 KIU851991:KIU852004 KSQ851991:KSQ852004 LCM851991:LCM852004 LMI851991:LMI852004 LWE851991:LWE852004 MGA851991:MGA852004 MPW851991:MPW852004 MZS851991:MZS852004 NJO851991:NJO852004 NTK851991:NTK852004 ODG851991:ODG852004 ONC851991:ONC852004 OWY851991:OWY852004 PGU851991:PGU852004 PQQ851991:PQQ852004 QAM851991:QAM852004 QKI851991:QKI852004 QUE851991:QUE852004 REA851991:REA852004 RNW851991:RNW852004 RXS851991:RXS852004 SHO851991:SHO852004 SRK851991:SRK852004 TBG851991:TBG852004 TLC851991:TLC852004 TUY851991:TUY852004 UEU851991:UEU852004 UOQ851991:UOQ852004 UYM851991:UYM852004 VII851991:VII852004 VSE851991:VSE852004 WCA851991:WCA852004 WLW851991:WLW852004 WVS851991:WVS852004 M917527:M917540 JG917527:JG917540 TC917527:TC917540 ACY917527:ACY917540 AMU917527:AMU917540 AWQ917527:AWQ917540 BGM917527:BGM917540 BQI917527:BQI917540 CAE917527:CAE917540 CKA917527:CKA917540 CTW917527:CTW917540 DDS917527:DDS917540 DNO917527:DNO917540 DXK917527:DXK917540 EHG917527:EHG917540 ERC917527:ERC917540 FAY917527:FAY917540 FKU917527:FKU917540 FUQ917527:FUQ917540 GEM917527:GEM917540 GOI917527:GOI917540 GYE917527:GYE917540 HIA917527:HIA917540 HRW917527:HRW917540 IBS917527:IBS917540 ILO917527:ILO917540 IVK917527:IVK917540 JFG917527:JFG917540 JPC917527:JPC917540 JYY917527:JYY917540 KIU917527:KIU917540 KSQ917527:KSQ917540 LCM917527:LCM917540 LMI917527:LMI917540 LWE917527:LWE917540 MGA917527:MGA917540 MPW917527:MPW917540 MZS917527:MZS917540 NJO917527:NJO917540 NTK917527:NTK917540 ODG917527:ODG917540 ONC917527:ONC917540 OWY917527:OWY917540 PGU917527:PGU917540 PQQ917527:PQQ917540 QAM917527:QAM917540 QKI917527:QKI917540 QUE917527:QUE917540 REA917527:REA917540 RNW917527:RNW917540 RXS917527:RXS917540 SHO917527:SHO917540 SRK917527:SRK917540 TBG917527:TBG917540 TLC917527:TLC917540 TUY917527:TUY917540 UEU917527:UEU917540 UOQ917527:UOQ917540 UYM917527:UYM917540 VII917527:VII917540 VSE917527:VSE917540 WCA917527:WCA917540 WLW917527:WLW917540 WVS917527:WVS917540 M983063:M983076 JG983063:JG983076 TC983063:TC983076 ACY983063:ACY983076 AMU983063:AMU983076 AWQ983063:AWQ983076 BGM983063:BGM983076 BQI983063:BQI983076 CAE983063:CAE983076 CKA983063:CKA983076 CTW983063:CTW983076 DDS983063:DDS983076 DNO983063:DNO983076 DXK983063:DXK983076 EHG983063:EHG983076 ERC983063:ERC983076 FAY983063:FAY983076 FKU983063:FKU983076 FUQ983063:FUQ983076 GEM983063:GEM983076 GOI983063:GOI983076 GYE983063:GYE983076 HIA983063:HIA983076 HRW983063:HRW983076 IBS983063:IBS983076 ILO983063:ILO983076 IVK983063:IVK983076 JFG983063:JFG983076 JPC983063:JPC983076 JYY983063:JYY983076 KIU983063:KIU983076 KSQ983063:KSQ983076 LCM983063:LCM983076 LMI983063:LMI983076 LWE983063:LWE983076 MGA983063:MGA983076 MPW983063:MPW983076 MZS983063:MZS983076 NJO983063:NJO983076 NTK983063:NTK983076 ODG983063:ODG983076 ONC983063:ONC983076 OWY983063:OWY983076 PGU983063:PGU983076 PQQ983063:PQQ983076 QAM983063:QAM983076 QKI983063:QKI983076 QUE983063:QUE983076 REA983063:REA983076 RNW983063:RNW983076 RXS983063:RXS983076 SHO983063:SHO983076 SRK983063:SRK983076 TBG983063:TBG983076 TLC983063:TLC983076 TUY983063:TUY983076 UEU983063:UEU983076 UOQ983063:UOQ983076 UYM983063:UYM983076 VII983063:VII983076 VSE983063:VSE983076 WCA983063:WCA983076 WLW983063:WLW983076" xr:uid="{3308A710-A544-4A37-9B50-A43C9BAF656D}">
      <formula1>"移乗介護,移動支援,排泄支援,見守り・コミュニケーション,入浴支援"</formula1>
    </dataValidation>
    <dataValidation type="list" allowBlank="1" showInputMessage="1" showErrorMessage="1" sqref="WVN983063:WVN983076 JB6:JB30 SX6:SX30 ACT6:ACT30 AMP6:AMP30 AWL6:AWL30 BGH6:BGH30 BQD6:BQD30 BZZ6:BZZ30 CJV6:CJV30 CTR6:CTR30 DDN6:DDN30 DNJ6:DNJ30 DXF6:DXF30 EHB6:EHB30 EQX6:EQX30 FAT6:FAT30 FKP6:FKP30 FUL6:FUL30 GEH6:GEH30 GOD6:GOD30 GXZ6:GXZ30 HHV6:HHV30 HRR6:HRR30 IBN6:IBN30 ILJ6:ILJ30 IVF6:IVF30 JFB6:JFB30 JOX6:JOX30 JYT6:JYT30 KIP6:KIP30 KSL6:KSL30 LCH6:LCH30 LMD6:LMD30 LVZ6:LVZ30 MFV6:MFV30 MPR6:MPR30 MZN6:MZN30 NJJ6:NJJ30 NTF6:NTF30 ODB6:ODB30 OMX6:OMX30 OWT6:OWT30 PGP6:PGP30 PQL6:PQL30 QAH6:QAH30 QKD6:QKD30 QTZ6:QTZ30 RDV6:RDV30 RNR6:RNR30 RXN6:RXN30 SHJ6:SHJ30 SRF6:SRF30 TBB6:TBB30 TKX6:TKX30 TUT6:TUT30 UEP6:UEP30 UOL6:UOL30 UYH6:UYH30 VID6:VID30 VRZ6:VRZ30 WBV6:WBV30 WLR6:WLR30 WVN6:WVN30 C65559:C65572 JB65559:JB65572 SX65559:SX65572 ACT65559:ACT65572 AMP65559:AMP65572 AWL65559:AWL65572 BGH65559:BGH65572 BQD65559:BQD65572 BZZ65559:BZZ65572 CJV65559:CJV65572 CTR65559:CTR65572 DDN65559:DDN65572 DNJ65559:DNJ65572 DXF65559:DXF65572 EHB65559:EHB65572 EQX65559:EQX65572 FAT65559:FAT65572 FKP65559:FKP65572 FUL65559:FUL65572 GEH65559:GEH65572 GOD65559:GOD65572 GXZ65559:GXZ65572 HHV65559:HHV65572 HRR65559:HRR65572 IBN65559:IBN65572 ILJ65559:ILJ65572 IVF65559:IVF65572 JFB65559:JFB65572 JOX65559:JOX65572 JYT65559:JYT65572 KIP65559:KIP65572 KSL65559:KSL65572 LCH65559:LCH65572 LMD65559:LMD65572 LVZ65559:LVZ65572 MFV65559:MFV65572 MPR65559:MPR65572 MZN65559:MZN65572 NJJ65559:NJJ65572 NTF65559:NTF65572 ODB65559:ODB65572 OMX65559:OMX65572 OWT65559:OWT65572 PGP65559:PGP65572 PQL65559:PQL65572 QAH65559:QAH65572 QKD65559:QKD65572 QTZ65559:QTZ65572 RDV65559:RDV65572 RNR65559:RNR65572 RXN65559:RXN65572 SHJ65559:SHJ65572 SRF65559:SRF65572 TBB65559:TBB65572 TKX65559:TKX65572 TUT65559:TUT65572 UEP65559:UEP65572 UOL65559:UOL65572 UYH65559:UYH65572 VID65559:VID65572 VRZ65559:VRZ65572 WBV65559:WBV65572 WLR65559:WLR65572 WVN65559:WVN65572 C131095:C131108 JB131095:JB131108 SX131095:SX131108 ACT131095:ACT131108 AMP131095:AMP131108 AWL131095:AWL131108 BGH131095:BGH131108 BQD131095:BQD131108 BZZ131095:BZZ131108 CJV131095:CJV131108 CTR131095:CTR131108 DDN131095:DDN131108 DNJ131095:DNJ131108 DXF131095:DXF131108 EHB131095:EHB131108 EQX131095:EQX131108 FAT131095:FAT131108 FKP131095:FKP131108 FUL131095:FUL131108 GEH131095:GEH131108 GOD131095:GOD131108 GXZ131095:GXZ131108 HHV131095:HHV131108 HRR131095:HRR131108 IBN131095:IBN131108 ILJ131095:ILJ131108 IVF131095:IVF131108 JFB131095:JFB131108 JOX131095:JOX131108 JYT131095:JYT131108 KIP131095:KIP131108 KSL131095:KSL131108 LCH131095:LCH131108 LMD131095:LMD131108 LVZ131095:LVZ131108 MFV131095:MFV131108 MPR131095:MPR131108 MZN131095:MZN131108 NJJ131095:NJJ131108 NTF131095:NTF131108 ODB131095:ODB131108 OMX131095:OMX131108 OWT131095:OWT131108 PGP131095:PGP131108 PQL131095:PQL131108 QAH131095:QAH131108 QKD131095:QKD131108 QTZ131095:QTZ131108 RDV131095:RDV131108 RNR131095:RNR131108 RXN131095:RXN131108 SHJ131095:SHJ131108 SRF131095:SRF131108 TBB131095:TBB131108 TKX131095:TKX131108 TUT131095:TUT131108 UEP131095:UEP131108 UOL131095:UOL131108 UYH131095:UYH131108 VID131095:VID131108 VRZ131095:VRZ131108 WBV131095:WBV131108 WLR131095:WLR131108 WVN131095:WVN131108 C196631:C196644 JB196631:JB196644 SX196631:SX196644 ACT196631:ACT196644 AMP196631:AMP196644 AWL196631:AWL196644 BGH196631:BGH196644 BQD196631:BQD196644 BZZ196631:BZZ196644 CJV196631:CJV196644 CTR196631:CTR196644 DDN196631:DDN196644 DNJ196631:DNJ196644 DXF196631:DXF196644 EHB196631:EHB196644 EQX196631:EQX196644 FAT196631:FAT196644 FKP196631:FKP196644 FUL196631:FUL196644 GEH196631:GEH196644 GOD196631:GOD196644 GXZ196631:GXZ196644 HHV196631:HHV196644 HRR196631:HRR196644 IBN196631:IBN196644 ILJ196631:ILJ196644 IVF196631:IVF196644 JFB196631:JFB196644 JOX196631:JOX196644 JYT196631:JYT196644 KIP196631:KIP196644 KSL196631:KSL196644 LCH196631:LCH196644 LMD196631:LMD196644 LVZ196631:LVZ196644 MFV196631:MFV196644 MPR196631:MPR196644 MZN196631:MZN196644 NJJ196631:NJJ196644 NTF196631:NTF196644 ODB196631:ODB196644 OMX196631:OMX196644 OWT196631:OWT196644 PGP196631:PGP196644 PQL196631:PQL196644 QAH196631:QAH196644 QKD196631:QKD196644 QTZ196631:QTZ196644 RDV196631:RDV196644 RNR196631:RNR196644 RXN196631:RXN196644 SHJ196631:SHJ196644 SRF196631:SRF196644 TBB196631:TBB196644 TKX196631:TKX196644 TUT196631:TUT196644 UEP196631:UEP196644 UOL196631:UOL196644 UYH196631:UYH196644 VID196631:VID196644 VRZ196631:VRZ196644 WBV196631:WBV196644 WLR196631:WLR196644 WVN196631:WVN196644 C262167:C262180 JB262167:JB262180 SX262167:SX262180 ACT262167:ACT262180 AMP262167:AMP262180 AWL262167:AWL262180 BGH262167:BGH262180 BQD262167:BQD262180 BZZ262167:BZZ262180 CJV262167:CJV262180 CTR262167:CTR262180 DDN262167:DDN262180 DNJ262167:DNJ262180 DXF262167:DXF262180 EHB262167:EHB262180 EQX262167:EQX262180 FAT262167:FAT262180 FKP262167:FKP262180 FUL262167:FUL262180 GEH262167:GEH262180 GOD262167:GOD262180 GXZ262167:GXZ262180 HHV262167:HHV262180 HRR262167:HRR262180 IBN262167:IBN262180 ILJ262167:ILJ262180 IVF262167:IVF262180 JFB262167:JFB262180 JOX262167:JOX262180 JYT262167:JYT262180 KIP262167:KIP262180 KSL262167:KSL262180 LCH262167:LCH262180 LMD262167:LMD262180 LVZ262167:LVZ262180 MFV262167:MFV262180 MPR262167:MPR262180 MZN262167:MZN262180 NJJ262167:NJJ262180 NTF262167:NTF262180 ODB262167:ODB262180 OMX262167:OMX262180 OWT262167:OWT262180 PGP262167:PGP262180 PQL262167:PQL262180 QAH262167:QAH262180 QKD262167:QKD262180 QTZ262167:QTZ262180 RDV262167:RDV262180 RNR262167:RNR262180 RXN262167:RXN262180 SHJ262167:SHJ262180 SRF262167:SRF262180 TBB262167:TBB262180 TKX262167:TKX262180 TUT262167:TUT262180 UEP262167:UEP262180 UOL262167:UOL262180 UYH262167:UYH262180 VID262167:VID262180 VRZ262167:VRZ262180 WBV262167:WBV262180 WLR262167:WLR262180 WVN262167:WVN262180 C327703:C327716 JB327703:JB327716 SX327703:SX327716 ACT327703:ACT327716 AMP327703:AMP327716 AWL327703:AWL327716 BGH327703:BGH327716 BQD327703:BQD327716 BZZ327703:BZZ327716 CJV327703:CJV327716 CTR327703:CTR327716 DDN327703:DDN327716 DNJ327703:DNJ327716 DXF327703:DXF327716 EHB327703:EHB327716 EQX327703:EQX327716 FAT327703:FAT327716 FKP327703:FKP327716 FUL327703:FUL327716 GEH327703:GEH327716 GOD327703:GOD327716 GXZ327703:GXZ327716 HHV327703:HHV327716 HRR327703:HRR327716 IBN327703:IBN327716 ILJ327703:ILJ327716 IVF327703:IVF327716 JFB327703:JFB327716 JOX327703:JOX327716 JYT327703:JYT327716 KIP327703:KIP327716 KSL327703:KSL327716 LCH327703:LCH327716 LMD327703:LMD327716 LVZ327703:LVZ327716 MFV327703:MFV327716 MPR327703:MPR327716 MZN327703:MZN327716 NJJ327703:NJJ327716 NTF327703:NTF327716 ODB327703:ODB327716 OMX327703:OMX327716 OWT327703:OWT327716 PGP327703:PGP327716 PQL327703:PQL327716 QAH327703:QAH327716 QKD327703:QKD327716 QTZ327703:QTZ327716 RDV327703:RDV327716 RNR327703:RNR327716 RXN327703:RXN327716 SHJ327703:SHJ327716 SRF327703:SRF327716 TBB327703:TBB327716 TKX327703:TKX327716 TUT327703:TUT327716 UEP327703:UEP327716 UOL327703:UOL327716 UYH327703:UYH327716 VID327703:VID327716 VRZ327703:VRZ327716 WBV327703:WBV327716 WLR327703:WLR327716 WVN327703:WVN327716 C393239:C393252 JB393239:JB393252 SX393239:SX393252 ACT393239:ACT393252 AMP393239:AMP393252 AWL393239:AWL393252 BGH393239:BGH393252 BQD393239:BQD393252 BZZ393239:BZZ393252 CJV393239:CJV393252 CTR393239:CTR393252 DDN393239:DDN393252 DNJ393239:DNJ393252 DXF393239:DXF393252 EHB393239:EHB393252 EQX393239:EQX393252 FAT393239:FAT393252 FKP393239:FKP393252 FUL393239:FUL393252 GEH393239:GEH393252 GOD393239:GOD393252 GXZ393239:GXZ393252 HHV393239:HHV393252 HRR393239:HRR393252 IBN393239:IBN393252 ILJ393239:ILJ393252 IVF393239:IVF393252 JFB393239:JFB393252 JOX393239:JOX393252 JYT393239:JYT393252 KIP393239:KIP393252 KSL393239:KSL393252 LCH393239:LCH393252 LMD393239:LMD393252 LVZ393239:LVZ393252 MFV393239:MFV393252 MPR393239:MPR393252 MZN393239:MZN393252 NJJ393239:NJJ393252 NTF393239:NTF393252 ODB393239:ODB393252 OMX393239:OMX393252 OWT393239:OWT393252 PGP393239:PGP393252 PQL393239:PQL393252 QAH393239:QAH393252 QKD393239:QKD393252 QTZ393239:QTZ393252 RDV393239:RDV393252 RNR393239:RNR393252 RXN393239:RXN393252 SHJ393239:SHJ393252 SRF393239:SRF393252 TBB393239:TBB393252 TKX393239:TKX393252 TUT393239:TUT393252 UEP393239:UEP393252 UOL393239:UOL393252 UYH393239:UYH393252 VID393239:VID393252 VRZ393239:VRZ393252 WBV393239:WBV393252 WLR393239:WLR393252 WVN393239:WVN393252 C458775:C458788 JB458775:JB458788 SX458775:SX458788 ACT458775:ACT458788 AMP458775:AMP458788 AWL458775:AWL458788 BGH458775:BGH458788 BQD458775:BQD458788 BZZ458775:BZZ458788 CJV458775:CJV458788 CTR458775:CTR458788 DDN458775:DDN458788 DNJ458775:DNJ458788 DXF458775:DXF458788 EHB458775:EHB458788 EQX458775:EQX458788 FAT458775:FAT458788 FKP458775:FKP458788 FUL458775:FUL458788 GEH458775:GEH458788 GOD458775:GOD458788 GXZ458775:GXZ458788 HHV458775:HHV458788 HRR458775:HRR458788 IBN458775:IBN458788 ILJ458775:ILJ458788 IVF458775:IVF458788 JFB458775:JFB458788 JOX458775:JOX458788 JYT458775:JYT458788 KIP458775:KIP458788 KSL458775:KSL458788 LCH458775:LCH458788 LMD458775:LMD458788 LVZ458775:LVZ458788 MFV458775:MFV458788 MPR458775:MPR458788 MZN458775:MZN458788 NJJ458775:NJJ458788 NTF458775:NTF458788 ODB458775:ODB458788 OMX458775:OMX458788 OWT458775:OWT458788 PGP458775:PGP458788 PQL458775:PQL458788 QAH458775:QAH458788 QKD458775:QKD458788 QTZ458775:QTZ458788 RDV458775:RDV458788 RNR458775:RNR458788 RXN458775:RXN458788 SHJ458775:SHJ458788 SRF458775:SRF458788 TBB458775:TBB458788 TKX458775:TKX458788 TUT458775:TUT458788 UEP458775:UEP458788 UOL458775:UOL458788 UYH458775:UYH458788 VID458775:VID458788 VRZ458775:VRZ458788 WBV458775:WBV458788 WLR458775:WLR458788 WVN458775:WVN458788 C524311:C524324 JB524311:JB524324 SX524311:SX524324 ACT524311:ACT524324 AMP524311:AMP524324 AWL524311:AWL524324 BGH524311:BGH524324 BQD524311:BQD524324 BZZ524311:BZZ524324 CJV524311:CJV524324 CTR524311:CTR524324 DDN524311:DDN524324 DNJ524311:DNJ524324 DXF524311:DXF524324 EHB524311:EHB524324 EQX524311:EQX524324 FAT524311:FAT524324 FKP524311:FKP524324 FUL524311:FUL524324 GEH524311:GEH524324 GOD524311:GOD524324 GXZ524311:GXZ524324 HHV524311:HHV524324 HRR524311:HRR524324 IBN524311:IBN524324 ILJ524311:ILJ524324 IVF524311:IVF524324 JFB524311:JFB524324 JOX524311:JOX524324 JYT524311:JYT524324 KIP524311:KIP524324 KSL524311:KSL524324 LCH524311:LCH524324 LMD524311:LMD524324 LVZ524311:LVZ524324 MFV524311:MFV524324 MPR524311:MPR524324 MZN524311:MZN524324 NJJ524311:NJJ524324 NTF524311:NTF524324 ODB524311:ODB524324 OMX524311:OMX524324 OWT524311:OWT524324 PGP524311:PGP524324 PQL524311:PQL524324 QAH524311:QAH524324 QKD524311:QKD524324 QTZ524311:QTZ524324 RDV524311:RDV524324 RNR524311:RNR524324 RXN524311:RXN524324 SHJ524311:SHJ524324 SRF524311:SRF524324 TBB524311:TBB524324 TKX524311:TKX524324 TUT524311:TUT524324 UEP524311:UEP524324 UOL524311:UOL524324 UYH524311:UYH524324 VID524311:VID524324 VRZ524311:VRZ524324 WBV524311:WBV524324 WLR524311:WLR524324 WVN524311:WVN524324 C589847:C589860 JB589847:JB589860 SX589847:SX589860 ACT589847:ACT589860 AMP589847:AMP589860 AWL589847:AWL589860 BGH589847:BGH589860 BQD589847:BQD589860 BZZ589847:BZZ589860 CJV589847:CJV589860 CTR589847:CTR589860 DDN589847:DDN589860 DNJ589847:DNJ589860 DXF589847:DXF589860 EHB589847:EHB589860 EQX589847:EQX589860 FAT589847:FAT589860 FKP589847:FKP589860 FUL589847:FUL589860 GEH589847:GEH589860 GOD589847:GOD589860 GXZ589847:GXZ589860 HHV589847:HHV589860 HRR589847:HRR589860 IBN589847:IBN589860 ILJ589847:ILJ589860 IVF589847:IVF589860 JFB589847:JFB589860 JOX589847:JOX589860 JYT589847:JYT589860 KIP589847:KIP589860 KSL589847:KSL589860 LCH589847:LCH589860 LMD589847:LMD589860 LVZ589847:LVZ589860 MFV589847:MFV589860 MPR589847:MPR589860 MZN589847:MZN589860 NJJ589847:NJJ589860 NTF589847:NTF589860 ODB589847:ODB589860 OMX589847:OMX589860 OWT589847:OWT589860 PGP589847:PGP589860 PQL589847:PQL589860 QAH589847:QAH589860 QKD589847:QKD589860 QTZ589847:QTZ589860 RDV589847:RDV589860 RNR589847:RNR589860 RXN589847:RXN589860 SHJ589847:SHJ589860 SRF589847:SRF589860 TBB589847:TBB589860 TKX589847:TKX589860 TUT589847:TUT589860 UEP589847:UEP589860 UOL589847:UOL589860 UYH589847:UYH589860 VID589847:VID589860 VRZ589847:VRZ589860 WBV589847:WBV589860 WLR589847:WLR589860 WVN589847:WVN589860 C655383:C655396 JB655383:JB655396 SX655383:SX655396 ACT655383:ACT655396 AMP655383:AMP655396 AWL655383:AWL655396 BGH655383:BGH655396 BQD655383:BQD655396 BZZ655383:BZZ655396 CJV655383:CJV655396 CTR655383:CTR655396 DDN655383:DDN655396 DNJ655383:DNJ655396 DXF655383:DXF655396 EHB655383:EHB655396 EQX655383:EQX655396 FAT655383:FAT655396 FKP655383:FKP655396 FUL655383:FUL655396 GEH655383:GEH655396 GOD655383:GOD655396 GXZ655383:GXZ655396 HHV655383:HHV655396 HRR655383:HRR655396 IBN655383:IBN655396 ILJ655383:ILJ655396 IVF655383:IVF655396 JFB655383:JFB655396 JOX655383:JOX655396 JYT655383:JYT655396 KIP655383:KIP655396 KSL655383:KSL655396 LCH655383:LCH655396 LMD655383:LMD655396 LVZ655383:LVZ655396 MFV655383:MFV655396 MPR655383:MPR655396 MZN655383:MZN655396 NJJ655383:NJJ655396 NTF655383:NTF655396 ODB655383:ODB655396 OMX655383:OMX655396 OWT655383:OWT655396 PGP655383:PGP655396 PQL655383:PQL655396 QAH655383:QAH655396 QKD655383:QKD655396 QTZ655383:QTZ655396 RDV655383:RDV655396 RNR655383:RNR655396 RXN655383:RXN655396 SHJ655383:SHJ655396 SRF655383:SRF655396 TBB655383:TBB655396 TKX655383:TKX655396 TUT655383:TUT655396 UEP655383:UEP655396 UOL655383:UOL655396 UYH655383:UYH655396 VID655383:VID655396 VRZ655383:VRZ655396 WBV655383:WBV655396 WLR655383:WLR655396 WVN655383:WVN655396 C720919:C720932 JB720919:JB720932 SX720919:SX720932 ACT720919:ACT720932 AMP720919:AMP720932 AWL720919:AWL720932 BGH720919:BGH720932 BQD720919:BQD720932 BZZ720919:BZZ720932 CJV720919:CJV720932 CTR720919:CTR720932 DDN720919:DDN720932 DNJ720919:DNJ720932 DXF720919:DXF720932 EHB720919:EHB720932 EQX720919:EQX720932 FAT720919:FAT720932 FKP720919:FKP720932 FUL720919:FUL720932 GEH720919:GEH720932 GOD720919:GOD720932 GXZ720919:GXZ720932 HHV720919:HHV720932 HRR720919:HRR720932 IBN720919:IBN720932 ILJ720919:ILJ720932 IVF720919:IVF720932 JFB720919:JFB720932 JOX720919:JOX720932 JYT720919:JYT720932 KIP720919:KIP720932 KSL720919:KSL720932 LCH720919:LCH720932 LMD720919:LMD720932 LVZ720919:LVZ720932 MFV720919:MFV720932 MPR720919:MPR720932 MZN720919:MZN720932 NJJ720919:NJJ720932 NTF720919:NTF720932 ODB720919:ODB720932 OMX720919:OMX720932 OWT720919:OWT720932 PGP720919:PGP720932 PQL720919:PQL720932 QAH720919:QAH720932 QKD720919:QKD720932 QTZ720919:QTZ720932 RDV720919:RDV720932 RNR720919:RNR720932 RXN720919:RXN720932 SHJ720919:SHJ720932 SRF720919:SRF720932 TBB720919:TBB720932 TKX720919:TKX720932 TUT720919:TUT720932 UEP720919:UEP720932 UOL720919:UOL720932 UYH720919:UYH720932 VID720919:VID720932 VRZ720919:VRZ720932 WBV720919:WBV720932 WLR720919:WLR720932 WVN720919:WVN720932 C786455:C786468 JB786455:JB786468 SX786455:SX786468 ACT786455:ACT786468 AMP786455:AMP786468 AWL786455:AWL786468 BGH786455:BGH786468 BQD786455:BQD786468 BZZ786455:BZZ786468 CJV786455:CJV786468 CTR786455:CTR786468 DDN786455:DDN786468 DNJ786455:DNJ786468 DXF786455:DXF786468 EHB786455:EHB786468 EQX786455:EQX786468 FAT786455:FAT786468 FKP786455:FKP786468 FUL786455:FUL786468 GEH786455:GEH786468 GOD786455:GOD786468 GXZ786455:GXZ786468 HHV786455:HHV786468 HRR786455:HRR786468 IBN786455:IBN786468 ILJ786455:ILJ786468 IVF786455:IVF786468 JFB786455:JFB786468 JOX786455:JOX786468 JYT786455:JYT786468 KIP786455:KIP786468 KSL786455:KSL786468 LCH786455:LCH786468 LMD786455:LMD786468 LVZ786455:LVZ786468 MFV786455:MFV786468 MPR786455:MPR786468 MZN786455:MZN786468 NJJ786455:NJJ786468 NTF786455:NTF786468 ODB786455:ODB786468 OMX786455:OMX786468 OWT786455:OWT786468 PGP786455:PGP786468 PQL786455:PQL786468 QAH786455:QAH786468 QKD786455:QKD786468 QTZ786455:QTZ786468 RDV786455:RDV786468 RNR786455:RNR786468 RXN786455:RXN786468 SHJ786455:SHJ786468 SRF786455:SRF786468 TBB786455:TBB786468 TKX786455:TKX786468 TUT786455:TUT786468 UEP786455:UEP786468 UOL786455:UOL786468 UYH786455:UYH786468 VID786455:VID786468 VRZ786455:VRZ786468 WBV786455:WBV786468 WLR786455:WLR786468 WVN786455:WVN786468 C851991:C852004 JB851991:JB852004 SX851991:SX852004 ACT851991:ACT852004 AMP851991:AMP852004 AWL851991:AWL852004 BGH851991:BGH852004 BQD851991:BQD852004 BZZ851991:BZZ852004 CJV851991:CJV852004 CTR851991:CTR852004 DDN851991:DDN852004 DNJ851991:DNJ852004 DXF851991:DXF852004 EHB851991:EHB852004 EQX851991:EQX852004 FAT851991:FAT852004 FKP851991:FKP852004 FUL851991:FUL852004 GEH851991:GEH852004 GOD851991:GOD852004 GXZ851991:GXZ852004 HHV851991:HHV852004 HRR851991:HRR852004 IBN851991:IBN852004 ILJ851991:ILJ852004 IVF851991:IVF852004 JFB851991:JFB852004 JOX851991:JOX852004 JYT851991:JYT852004 KIP851991:KIP852004 KSL851991:KSL852004 LCH851991:LCH852004 LMD851991:LMD852004 LVZ851991:LVZ852004 MFV851991:MFV852004 MPR851991:MPR852004 MZN851991:MZN852004 NJJ851991:NJJ852004 NTF851991:NTF852004 ODB851991:ODB852004 OMX851991:OMX852004 OWT851991:OWT852004 PGP851991:PGP852004 PQL851991:PQL852004 QAH851991:QAH852004 QKD851991:QKD852004 QTZ851991:QTZ852004 RDV851991:RDV852004 RNR851991:RNR852004 RXN851991:RXN852004 SHJ851991:SHJ852004 SRF851991:SRF852004 TBB851991:TBB852004 TKX851991:TKX852004 TUT851991:TUT852004 UEP851991:UEP852004 UOL851991:UOL852004 UYH851991:UYH852004 VID851991:VID852004 VRZ851991:VRZ852004 WBV851991:WBV852004 WLR851991:WLR852004 WVN851991:WVN852004 C917527:C917540 JB917527:JB917540 SX917527:SX917540 ACT917527:ACT917540 AMP917527:AMP917540 AWL917527:AWL917540 BGH917527:BGH917540 BQD917527:BQD917540 BZZ917527:BZZ917540 CJV917527:CJV917540 CTR917527:CTR917540 DDN917527:DDN917540 DNJ917527:DNJ917540 DXF917527:DXF917540 EHB917527:EHB917540 EQX917527:EQX917540 FAT917527:FAT917540 FKP917527:FKP917540 FUL917527:FUL917540 GEH917527:GEH917540 GOD917527:GOD917540 GXZ917527:GXZ917540 HHV917527:HHV917540 HRR917527:HRR917540 IBN917527:IBN917540 ILJ917527:ILJ917540 IVF917527:IVF917540 JFB917527:JFB917540 JOX917527:JOX917540 JYT917527:JYT917540 KIP917527:KIP917540 KSL917527:KSL917540 LCH917527:LCH917540 LMD917527:LMD917540 LVZ917527:LVZ917540 MFV917527:MFV917540 MPR917527:MPR917540 MZN917527:MZN917540 NJJ917527:NJJ917540 NTF917527:NTF917540 ODB917527:ODB917540 OMX917527:OMX917540 OWT917527:OWT917540 PGP917527:PGP917540 PQL917527:PQL917540 QAH917527:QAH917540 QKD917527:QKD917540 QTZ917527:QTZ917540 RDV917527:RDV917540 RNR917527:RNR917540 RXN917527:RXN917540 SHJ917527:SHJ917540 SRF917527:SRF917540 TBB917527:TBB917540 TKX917527:TKX917540 TUT917527:TUT917540 UEP917527:UEP917540 UOL917527:UOL917540 UYH917527:UYH917540 VID917527:VID917540 VRZ917527:VRZ917540 WBV917527:WBV917540 WLR917527:WLR917540 WVN917527:WVN917540 C983063:C983076 JB983063:JB983076 SX983063:SX983076 ACT983063:ACT983076 AMP983063:AMP983076 AWL983063:AWL983076 BGH983063:BGH983076 BQD983063:BQD983076 BZZ983063:BZZ983076 CJV983063:CJV983076 CTR983063:CTR983076 DDN983063:DDN983076 DNJ983063:DNJ983076 DXF983063:DXF983076 EHB983063:EHB983076 EQX983063:EQX983076 FAT983063:FAT983076 FKP983063:FKP983076 FUL983063:FUL983076 GEH983063:GEH983076 GOD983063:GOD983076 GXZ983063:GXZ983076 HHV983063:HHV983076 HRR983063:HRR983076 IBN983063:IBN983076 ILJ983063:ILJ983076 IVF983063:IVF983076 JFB983063:JFB983076 JOX983063:JOX983076 JYT983063:JYT983076 KIP983063:KIP983076 KSL983063:KSL983076 LCH983063:LCH983076 LMD983063:LMD983076 LVZ983063:LVZ983076 MFV983063:MFV983076 MPR983063:MPR983076 MZN983063:MZN983076 NJJ983063:NJJ983076 NTF983063:NTF983076 ODB983063:ODB983076 OMX983063:OMX983076 OWT983063:OWT983076 PGP983063:PGP983076 PQL983063:PQL983076 QAH983063:QAH983076 QKD983063:QKD983076 QTZ983063:QTZ983076 RDV983063:RDV983076 RNR983063:RNR983076 RXN983063:RXN983076 SHJ983063:SHJ983076 SRF983063:SRF983076 TBB983063:TBB983076 TKX983063:TKX983076 TUT983063:TUT983076 UEP983063:UEP983076 UOL983063:UOL983076 UYH983063:UYH983076 VID983063:VID983076 VRZ983063:VRZ983076 WBV983063:WBV983076 WLR983063:WLR983076" xr:uid="{376A419D-9C35-47B1-BB93-920CD78C97B3}">
      <formula1>"障害者支援施設,グループホーム,居宅介護,重度訪問介護,短期入所,重度障害者等包括支援,障害児入所施設"</formula1>
    </dataValidation>
  </dataValidations>
  <printOptions horizontalCentered="1"/>
  <pageMargins left="0.19685039370078741" right="0.19685039370078741" top="0.39370078740157483" bottom="0.39370078740157483" header="0.51181102362204722" footer="0.51181102362204722"/>
  <pageSetup paperSize="9" scale="25" orientation="landscape"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747829-38A5-432C-B5DA-C3704791E6C4}">
          <x14:formula1>
            <xm:f>'別紙2-１-2(1) 介護ロボット等導入支援　総表（直接補助）'!$AD$5:$AD$23</xm:f>
          </x14:formula1>
          <xm:sqref>C6:C30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76485-544F-471C-8BC5-3F3F22FEBBB3}">
  <sheetPr>
    <tabColor rgb="FF00B050"/>
    <pageSetUpPr fitToPage="1"/>
  </sheetPr>
  <dimension ref="A1:Z121"/>
  <sheetViews>
    <sheetView showGridLines="0" view="pageBreakPreview" zoomScale="85" zoomScaleNormal="100" zoomScaleSheetLayoutView="85" workbookViewId="0">
      <selection activeCell="B11" sqref="B11:M11"/>
    </sheetView>
  </sheetViews>
  <sheetFormatPr defaultRowHeight="13.5" x14ac:dyDescent="0.15"/>
  <cols>
    <col min="1" max="1" width="3.375" customWidth="1"/>
    <col min="2" max="2" width="12.75" customWidth="1"/>
    <col min="3" max="3" width="27.375" customWidth="1"/>
    <col min="4" max="4" width="16" customWidth="1"/>
    <col min="5" max="5" width="14.375" customWidth="1"/>
    <col min="6" max="6" width="5.375" customWidth="1"/>
    <col min="7" max="7" width="4.25" customWidth="1"/>
    <col min="8" max="8" width="7.125" customWidth="1"/>
    <col min="9" max="10" width="12.625" customWidth="1"/>
    <col min="11" max="11" width="12.25" customWidth="1"/>
    <col min="13" max="13" width="18.125" customWidth="1"/>
    <col min="14" max="14" width="2.25" customWidth="1"/>
    <col min="15" max="15" width="15" customWidth="1"/>
    <col min="16" max="16" width="2.25" customWidth="1"/>
    <col min="18" max="18" width="0" hidden="1" customWidth="1"/>
  </cols>
  <sheetData>
    <row r="1" spans="1:13" ht="17.25" x14ac:dyDescent="0.15">
      <c r="A1" s="20" t="s">
        <v>167</v>
      </c>
      <c r="B1" s="21"/>
      <c r="C1" s="21"/>
    </row>
    <row r="2" spans="1:13" ht="51.75" customHeight="1" thickBot="1" x14ac:dyDescent="0.2">
      <c r="B2" s="393" t="s">
        <v>168</v>
      </c>
      <c r="C2" s="393"/>
      <c r="D2" s="393"/>
      <c r="E2" s="393"/>
      <c r="F2" s="393"/>
      <c r="G2" s="393"/>
      <c r="H2" s="393"/>
      <c r="I2" s="393"/>
      <c r="J2" s="393"/>
      <c r="K2" s="393"/>
      <c r="L2" s="393"/>
      <c r="M2" s="393"/>
    </row>
    <row r="3" spans="1:13" ht="23.1" customHeight="1" thickBot="1" x14ac:dyDescent="0.2">
      <c r="B3" s="231" t="s">
        <v>6</v>
      </c>
      <c r="C3" s="231"/>
      <c r="D3" s="232" t="s">
        <v>0</v>
      </c>
      <c r="E3" s="22"/>
      <c r="F3" s="159"/>
      <c r="G3" s="159"/>
      <c r="H3" s="159"/>
      <c r="I3" s="159"/>
      <c r="J3" s="159"/>
      <c r="K3" s="159"/>
      <c r="L3" s="159"/>
      <c r="M3" s="159"/>
    </row>
    <row r="4" spans="1:13" ht="18.75" x14ac:dyDescent="0.15">
      <c r="B4" s="22"/>
      <c r="C4" s="233" t="s">
        <v>127</v>
      </c>
      <c r="D4" s="22"/>
      <c r="E4" s="22"/>
      <c r="F4" s="22"/>
      <c r="G4" s="22"/>
      <c r="H4" s="22"/>
      <c r="I4" s="22"/>
      <c r="J4" s="22"/>
      <c r="K4" s="23" t="s">
        <v>5</v>
      </c>
      <c r="L4" s="297"/>
      <c r="M4" s="297"/>
    </row>
    <row r="5" spans="1:13" ht="15" thickBot="1" x14ac:dyDescent="0.2">
      <c r="B5" s="24" t="s">
        <v>67</v>
      </c>
      <c r="C5" s="24"/>
    </row>
    <row r="6" spans="1:13" ht="24.95" customHeight="1" x14ac:dyDescent="0.15">
      <c r="B6" s="298" t="s">
        <v>68</v>
      </c>
      <c r="C6" s="299"/>
      <c r="D6" s="394"/>
      <c r="E6" s="395"/>
      <c r="F6" s="395"/>
      <c r="G6" s="395"/>
      <c r="H6" s="395"/>
      <c r="I6" s="395"/>
      <c r="J6" s="395"/>
      <c r="K6" s="395"/>
      <c r="L6" s="395"/>
      <c r="M6" s="396"/>
    </row>
    <row r="7" spans="1:13" ht="30" customHeight="1" x14ac:dyDescent="0.15">
      <c r="B7" s="300" t="s">
        <v>8</v>
      </c>
      <c r="C7" s="301"/>
      <c r="D7" s="397"/>
      <c r="E7" s="398"/>
      <c r="F7" s="398"/>
      <c r="G7" s="398"/>
      <c r="H7" s="398"/>
      <c r="I7" s="398"/>
      <c r="J7" s="398"/>
      <c r="K7" s="398"/>
      <c r="L7" s="398"/>
      <c r="M7" s="399"/>
    </row>
    <row r="8" spans="1:13" ht="24.95" customHeight="1" x14ac:dyDescent="0.15">
      <c r="B8" s="302" t="s">
        <v>68</v>
      </c>
      <c r="C8" s="303"/>
      <c r="D8" s="400"/>
      <c r="E8" s="401"/>
      <c r="F8" s="401"/>
      <c r="G8" s="401"/>
      <c r="H8" s="401"/>
      <c r="I8" s="401"/>
      <c r="J8" s="401"/>
      <c r="K8" s="401"/>
      <c r="L8" s="401"/>
      <c r="M8" s="402"/>
    </row>
    <row r="9" spans="1:13" ht="30" customHeight="1" x14ac:dyDescent="0.15">
      <c r="B9" s="304" t="s">
        <v>69</v>
      </c>
      <c r="C9" s="305"/>
      <c r="D9" s="373"/>
      <c r="E9" s="374"/>
      <c r="F9" s="374"/>
      <c r="G9" s="374"/>
      <c r="H9" s="374"/>
      <c r="I9" s="374"/>
      <c r="J9" s="374"/>
      <c r="K9" s="374"/>
      <c r="L9" s="374"/>
      <c r="M9" s="403"/>
    </row>
    <row r="10" spans="1:13" ht="24.95" customHeight="1" x14ac:dyDescent="0.15">
      <c r="B10" s="306" t="s">
        <v>70</v>
      </c>
      <c r="C10" s="307"/>
      <c r="D10" s="307"/>
      <c r="E10" s="307"/>
      <c r="F10" s="307"/>
      <c r="G10" s="307"/>
      <c r="H10" s="307"/>
      <c r="I10" s="307"/>
      <c r="J10" s="307"/>
      <c r="K10" s="307"/>
      <c r="L10" s="307"/>
      <c r="M10" s="308"/>
    </row>
    <row r="11" spans="1:13" ht="30" customHeight="1" x14ac:dyDescent="0.15">
      <c r="B11" s="294"/>
      <c r="C11" s="295"/>
      <c r="D11" s="295"/>
      <c r="E11" s="295"/>
      <c r="F11" s="295"/>
      <c r="G11" s="295"/>
      <c r="H11" s="295"/>
      <c r="I11" s="295"/>
      <c r="J11" s="295"/>
      <c r="K11" s="295"/>
      <c r="L11" s="295"/>
      <c r="M11" s="296"/>
    </row>
    <row r="12" spans="1:13" ht="24.95" customHeight="1" x14ac:dyDescent="0.15">
      <c r="B12" s="280" t="s">
        <v>169</v>
      </c>
      <c r="C12" s="281"/>
      <c r="D12" s="281"/>
      <c r="E12" s="281"/>
      <c r="F12" s="281"/>
      <c r="G12" s="281"/>
      <c r="H12" s="281"/>
      <c r="I12" s="281"/>
      <c r="J12" s="281"/>
      <c r="K12" s="281"/>
      <c r="L12" s="281"/>
      <c r="M12" s="282"/>
    </row>
    <row r="13" spans="1:13" ht="30" customHeight="1" x14ac:dyDescent="0.15">
      <c r="B13" s="283"/>
      <c r="C13" s="284"/>
      <c r="D13" s="284"/>
      <c r="E13" s="284"/>
      <c r="F13" s="284"/>
      <c r="G13" s="284"/>
      <c r="H13" s="284"/>
      <c r="I13" s="284"/>
      <c r="J13" s="284"/>
      <c r="K13" s="284"/>
      <c r="L13" s="284"/>
      <c r="M13" s="285"/>
    </row>
    <row r="14" spans="1:13" ht="24.95" customHeight="1" x14ac:dyDescent="0.15">
      <c r="B14" s="286" t="s">
        <v>170</v>
      </c>
      <c r="C14" s="287"/>
      <c r="D14" s="287"/>
      <c r="E14" s="287"/>
      <c r="F14" s="287"/>
      <c r="G14" s="287"/>
      <c r="H14" s="287"/>
      <c r="I14" s="287"/>
      <c r="J14" s="287"/>
      <c r="K14" s="287"/>
      <c r="L14" s="287"/>
      <c r="M14" s="288"/>
    </row>
    <row r="15" spans="1:13" ht="30" customHeight="1" thickBot="1" x14ac:dyDescent="0.2">
      <c r="B15" s="169" t="s">
        <v>71</v>
      </c>
      <c r="C15" s="289"/>
      <c r="D15" s="291"/>
      <c r="E15" s="289" t="s">
        <v>72</v>
      </c>
      <c r="F15" s="290"/>
      <c r="G15" s="290"/>
      <c r="H15" s="291"/>
      <c r="I15" s="376"/>
      <c r="J15" s="376"/>
      <c r="K15" s="376"/>
      <c r="L15" s="376"/>
      <c r="M15" s="377"/>
    </row>
    <row r="16" spans="1:13" ht="9.75" customHeight="1" x14ac:dyDescent="0.15">
      <c r="B16" s="87"/>
      <c r="C16" s="87"/>
      <c r="D16" s="106"/>
      <c r="E16" s="87"/>
      <c r="F16" s="87"/>
      <c r="G16" s="87"/>
      <c r="H16" s="87"/>
      <c r="I16" s="106"/>
      <c r="J16" s="106"/>
      <c r="K16" s="106"/>
      <c r="L16" s="106"/>
      <c r="M16" s="106"/>
    </row>
    <row r="17" spans="1:26" s="17" customFormat="1" ht="18" customHeight="1" x14ac:dyDescent="0.15">
      <c r="B17" s="18" t="s">
        <v>73</v>
      </c>
      <c r="C17" s="18"/>
      <c r="D17" s="207"/>
      <c r="E17" s="207"/>
      <c r="F17" s="207"/>
      <c r="G17" s="207"/>
      <c r="H17" s="207"/>
      <c r="I17" s="207"/>
      <c r="J17" s="207"/>
      <c r="K17" s="207"/>
      <c r="L17" s="207"/>
      <c r="M17" s="163"/>
    </row>
    <row r="18" spans="1:26" s="17" customFormat="1" ht="30.75" customHeight="1" x14ac:dyDescent="0.15">
      <c r="B18" s="162" t="s">
        <v>171</v>
      </c>
      <c r="C18" s="162"/>
      <c r="D18" s="163"/>
      <c r="E18" s="163"/>
      <c r="F18" s="163"/>
      <c r="G18" s="163"/>
      <c r="H18" s="163"/>
      <c r="I18" s="163"/>
      <c r="J18" s="164"/>
      <c r="K18" s="164"/>
      <c r="L18" s="163"/>
      <c r="M18" s="163"/>
    </row>
    <row r="19" spans="1:26" s="17" customFormat="1" ht="30.75" customHeight="1" x14ac:dyDescent="0.15">
      <c r="B19" s="162" t="s">
        <v>74</v>
      </c>
      <c r="C19" s="162"/>
      <c r="D19" s="163"/>
      <c r="E19" s="163"/>
      <c r="F19" s="163"/>
      <c r="G19" s="163"/>
      <c r="H19" s="163"/>
      <c r="I19" s="163"/>
      <c r="J19" s="164"/>
      <c r="K19" s="164"/>
      <c r="L19" s="163"/>
      <c r="M19" s="163"/>
    </row>
    <row r="20" spans="1:26" s="17" customFormat="1" ht="33.75" customHeight="1" x14ac:dyDescent="0.15">
      <c r="B20" s="378" t="s">
        <v>172</v>
      </c>
      <c r="C20" s="292"/>
      <c r="D20" s="293"/>
      <c r="E20" s="293"/>
      <c r="F20" s="293"/>
      <c r="G20" s="293"/>
      <c r="H20" s="293"/>
      <c r="I20" s="293"/>
      <c r="J20" s="293"/>
      <c r="K20" s="293"/>
      <c r="L20" s="293"/>
      <c r="M20" s="293"/>
    </row>
    <row r="21" spans="1:26" s="17" customFormat="1" ht="30.75" customHeight="1" x14ac:dyDescent="0.15">
      <c r="B21" s="162" t="s">
        <v>173</v>
      </c>
      <c r="C21" s="162"/>
      <c r="D21" s="163"/>
      <c r="E21" s="163"/>
      <c r="F21" s="163"/>
      <c r="G21" s="163"/>
      <c r="H21" s="163"/>
      <c r="I21" s="163"/>
      <c r="J21" s="164"/>
      <c r="K21" s="164"/>
      <c r="L21" s="163"/>
      <c r="M21" s="163"/>
    </row>
    <row r="22" spans="1:26" s="17" customFormat="1" ht="30.75" customHeight="1" x14ac:dyDescent="0.15">
      <c r="B22" s="162" t="s">
        <v>75</v>
      </c>
      <c r="C22" s="162"/>
      <c r="D22" s="163"/>
      <c r="E22" s="163"/>
      <c r="F22" s="163"/>
      <c r="G22" s="163"/>
      <c r="H22" s="163"/>
      <c r="I22" s="163"/>
      <c r="J22" s="164"/>
      <c r="K22" s="164"/>
      <c r="L22" s="163"/>
      <c r="M22" s="163"/>
    </row>
    <row r="23" spans="1:26" ht="14.25" x14ac:dyDescent="0.15">
      <c r="B23" s="1"/>
      <c r="C23" s="1"/>
      <c r="D23" s="1"/>
      <c r="E23" s="1"/>
      <c r="F23" s="1"/>
      <c r="G23" s="1"/>
      <c r="H23" s="1"/>
      <c r="I23" s="1"/>
      <c r="J23" s="1"/>
      <c r="K23" s="1"/>
      <c r="L23" s="1"/>
      <c r="M23" s="1"/>
    </row>
    <row r="24" spans="1:26" ht="14.25" x14ac:dyDescent="0.15">
      <c r="B24" s="24" t="s">
        <v>76</v>
      </c>
      <c r="C24" s="24"/>
      <c r="D24" s="1"/>
      <c r="E24" s="1"/>
      <c r="F24" s="1"/>
      <c r="G24" s="1"/>
      <c r="H24" s="1"/>
      <c r="I24" s="1"/>
      <c r="J24" s="1"/>
      <c r="K24" s="1"/>
      <c r="L24" s="1"/>
      <c r="M24" s="1"/>
    </row>
    <row r="25" spans="1:26" s="26" customFormat="1" ht="18" customHeight="1" x14ac:dyDescent="0.15">
      <c r="A25"/>
      <c r="B25" s="1" t="s">
        <v>174</v>
      </c>
      <c r="C25" s="1"/>
      <c r="D25" s="1"/>
      <c r="E25" s="165"/>
      <c r="F25" s="165"/>
      <c r="G25" s="165"/>
      <c r="H25" s="165"/>
      <c r="I25" s="165"/>
      <c r="J25" s="165"/>
      <c r="K25" s="165"/>
      <c r="L25" s="1"/>
      <c r="M25" s="1"/>
      <c r="O25"/>
      <c r="R25" s="27"/>
      <c r="S25" s="27"/>
      <c r="T25" s="27"/>
      <c r="U25" s="27"/>
      <c r="V25" s="27"/>
      <c r="W25" s="27"/>
      <c r="X25" s="27"/>
      <c r="Y25" s="27"/>
      <c r="Z25" s="27"/>
    </row>
    <row r="26" spans="1:26" s="26" customFormat="1" ht="18" customHeight="1" x14ac:dyDescent="0.15">
      <c r="A26"/>
      <c r="B26" s="1" t="s">
        <v>175</v>
      </c>
      <c r="C26" s="1"/>
      <c r="D26" s="1"/>
      <c r="E26" s="165"/>
      <c r="F26" s="165"/>
      <c r="G26" s="165"/>
      <c r="H26" s="165"/>
      <c r="I26" s="165"/>
      <c r="J26" s="165"/>
      <c r="K26" s="165"/>
      <c r="L26" s="1"/>
      <c r="M26" s="1"/>
      <c r="O26"/>
      <c r="R26" s="27"/>
      <c r="S26" s="27"/>
      <c r="T26" s="27"/>
      <c r="U26" s="27"/>
      <c r="V26" s="27"/>
      <c r="W26" s="27"/>
      <c r="X26" s="27"/>
      <c r="Y26" s="27"/>
      <c r="Z26" s="27"/>
    </row>
    <row r="27" spans="1:26" s="26" customFormat="1" ht="3" customHeight="1" x14ac:dyDescent="0.15">
      <c r="A27"/>
      <c r="B27" s="1"/>
      <c r="C27" s="1"/>
      <c r="D27" s="1"/>
      <c r="E27" s="165"/>
      <c r="F27" s="165"/>
      <c r="G27" s="165"/>
      <c r="H27" s="165"/>
      <c r="I27" s="165"/>
      <c r="J27" s="165"/>
      <c r="K27" s="165"/>
      <c r="L27" s="1"/>
      <c r="M27" s="1"/>
      <c r="O27"/>
      <c r="R27" s="27"/>
      <c r="S27" s="27"/>
      <c r="T27" s="27"/>
      <c r="U27" s="27"/>
      <c r="V27" s="27"/>
      <c r="W27" s="27"/>
      <c r="X27" s="27"/>
      <c r="Y27" s="27"/>
      <c r="Z27" s="27"/>
    </row>
    <row r="28" spans="1:26" s="26" customFormat="1" ht="18" customHeight="1" x14ac:dyDescent="0.15">
      <c r="A28"/>
      <c r="B28" s="208" t="s">
        <v>77</v>
      </c>
      <c r="C28" s="1" t="s">
        <v>78</v>
      </c>
      <c r="D28" s="1" t="s">
        <v>79</v>
      </c>
      <c r="E28" s="1"/>
      <c r="F28" s="1" t="s">
        <v>80</v>
      </c>
      <c r="G28" s="166"/>
      <c r="H28" s="167"/>
      <c r="I28" s="1"/>
      <c r="J28" s="1"/>
      <c r="K28" s="1"/>
      <c r="L28" s="1"/>
      <c r="M28" s="1"/>
      <c r="O28"/>
      <c r="R28" s="27" t="b">
        <v>0</v>
      </c>
      <c r="S28" s="27"/>
      <c r="T28" s="27"/>
      <c r="U28" s="27"/>
      <c r="V28" s="27"/>
      <c r="W28" s="27"/>
      <c r="X28" s="27"/>
      <c r="Y28" s="27"/>
      <c r="Z28" s="27"/>
    </row>
    <row r="29" spans="1:26" s="26" customFormat="1" ht="18" customHeight="1" x14ac:dyDescent="0.15">
      <c r="A29"/>
      <c r="B29" s="166"/>
      <c r="C29" s="1" t="s">
        <v>81</v>
      </c>
      <c r="D29" s="86" t="s">
        <v>82</v>
      </c>
      <c r="E29" s="1"/>
      <c r="F29" s="1" t="s">
        <v>64</v>
      </c>
      <c r="G29" s="1"/>
      <c r="H29" s="1"/>
      <c r="I29" s="1" t="s">
        <v>65</v>
      </c>
      <c r="J29" s="1"/>
      <c r="K29" s="1"/>
      <c r="L29" s="1"/>
      <c r="M29" s="1"/>
      <c r="O29"/>
      <c r="R29" s="27" t="b">
        <v>0</v>
      </c>
      <c r="S29" s="27"/>
      <c r="T29" s="27"/>
      <c r="U29" s="27"/>
      <c r="V29" s="27"/>
      <c r="W29" s="27"/>
      <c r="X29" s="27"/>
      <c r="Y29" s="27"/>
      <c r="Z29" s="27"/>
    </row>
    <row r="30" spans="1:26" s="26" customFormat="1" ht="11.25" customHeight="1" x14ac:dyDescent="0.15">
      <c r="A30"/>
      <c r="B30" s="166"/>
      <c r="C30" s="166"/>
      <c r="D30" s="1"/>
      <c r="E30" s="1"/>
      <c r="F30" s="1"/>
      <c r="G30" s="1"/>
      <c r="H30" s="1"/>
      <c r="I30" s="1"/>
      <c r="J30" s="1"/>
      <c r="K30" s="1"/>
      <c r="L30" s="1"/>
      <c r="M30" s="1"/>
      <c r="O30"/>
      <c r="R30" s="27" t="b">
        <v>0</v>
      </c>
      <c r="S30" s="27"/>
      <c r="T30" s="27"/>
      <c r="U30" s="27"/>
      <c r="V30" s="27"/>
      <c r="W30" s="27"/>
      <c r="X30" s="27"/>
      <c r="Y30" s="27"/>
      <c r="Z30" s="27"/>
    </row>
    <row r="31" spans="1:26" s="26" customFormat="1" ht="20.100000000000001" customHeight="1" x14ac:dyDescent="0.15">
      <c r="A31"/>
      <c r="B31" s="2" t="s">
        <v>83</v>
      </c>
      <c r="C31" s="379"/>
      <c r="D31" s="380"/>
      <c r="E31" s="380"/>
      <c r="F31" s="380"/>
      <c r="G31" s="380"/>
      <c r="H31" s="380"/>
      <c r="I31" s="380"/>
      <c r="J31" s="381"/>
      <c r="K31" s="1"/>
      <c r="L31" s="1"/>
      <c r="M31" s="1"/>
      <c r="O31"/>
      <c r="R31" s="27" t="b">
        <v>0</v>
      </c>
      <c r="S31" s="27"/>
      <c r="T31" s="27"/>
      <c r="U31" s="27"/>
      <c r="V31" s="27"/>
      <c r="W31" s="27"/>
      <c r="X31" s="27"/>
      <c r="Y31" s="27"/>
      <c r="Z31" s="27"/>
    </row>
    <row r="32" spans="1:26" s="26" customFormat="1" ht="14.25" x14ac:dyDescent="0.15">
      <c r="A32"/>
      <c r="B32" s="1"/>
      <c r="C32" s="1"/>
      <c r="D32" s="1"/>
      <c r="E32" s="1"/>
      <c r="F32" s="1"/>
      <c r="G32" s="1"/>
      <c r="H32" s="167"/>
      <c r="I32" s="1"/>
      <c r="J32" s="1"/>
      <c r="K32" s="1"/>
      <c r="L32" s="1"/>
      <c r="M32" s="1"/>
      <c r="O32"/>
      <c r="R32" s="27" t="b">
        <v>0</v>
      </c>
      <c r="S32" s="27"/>
      <c r="T32" s="27"/>
      <c r="U32" s="27"/>
      <c r="V32" s="27"/>
      <c r="W32" s="27"/>
      <c r="X32" s="27"/>
      <c r="Y32" s="27"/>
      <c r="Z32" s="27"/>
    </row>
    <row r="33" spans="1:26" s="26" customFormat="1" ht="24.95" customHeight="1" x14ac:dyDescent="0.15">
      <c r="A33"/>
      <c r="B33" s="2" t="s">
        <v>84</v>
      </c>
      <c r="C33" s="382"/>
      <c r="D33" s="383"/>
      <c r="E33" s="383"/>
      <c r="F33" s="383"/>
      <c r="G33" s="383"/>
      <c r="H33" s="383"/>
      <c r="I33" s="383"/>
      <c r="J33" s="383"/>
      <c r="K33" s="383"/>
      <c r="L33" s="383"/>
      <c r="M33" s="384"/>
      <c r="N33" s="88"/>
      <c r="O33" s="88"/>
      <c r="R33" s="27" t="b">
        <v>0</v>
      </c>
      <c r="S33" s="27"/>
      <c r="T33" s="27"/>
      <c r="U33" s="27"/>
      <c r="V33" s="27"/>
      <c r="W33" s="27"/>
      <c r="X33" s="27"/>
      <c r="Y33" s="27"/>
      <c r="Z33" s="27"/>
    </row>
    <row r="34" spans="1:26" s="26" customFormat="1" ht="24.95" customHeight="1" x14ac:dyDescent="0.15">
      <c r="A34"/>
      <c r="B34" s="1"/>
      <c r="C34" s="385"/>
      <c r="D34" s="369"/>
      <c r="E34" s="369"/>
      <c r="F34" s="369"/>
      <c r="G34" s="369"/>
      <c r="H34" s="369"/>
      <c r="I34" s="369"/>
      <c r="J34" s="369"/>
      <c r="K34" s="369"/>
      <c r="L34" s="369"/>
      <c r="M34" s="386"/>
      <c r="N34" s="88"/>
      <c r="O34" s="88"/>
      <c r="R34" s="27" t="b">
        <v>0</v>
      </c>
      <c r="S34" s="27"/>
      <c r="T34" s="27"/>
      <c r="U34" s="27"/>
      <c r="V34" s="27"/>
      <c r="W34" s="27"/>
      <c r="X34" s="27"/>
      <c r="Y34" s="27"/>
      <c r="Z34" s="27"/>
    </row>
    <row r="35" spans="1:26" s="26" customFormat="1" ht="24.95" customHeight="1" x14ac:dyDescent="0.15">
      <c r="A35"/>
      <c r="B35" s="1"/>
      <c r="C35" s="387"/>
      <c r="D35" s="388"/>
      <c r="E35" s="388"/>
      <c r="F35" s="388"/>
      <c r="G35" s="388"/>
      <c r="H35" s="388"/>
      <c r="I35" s="388"/>
      <c r="J35" s="388"/>
      <c r="K35" s="388"/>
      <c r="L35" s="388"/>
      <c r="M35" s="389"/>
      <c r="N35" s="88"/>
      <c r="O35" s="88"/>
      <c r="R35" s="27" t="b">
        <v>0</v>
      </c>
      <c r="S35" s="27"/>
      <c r="T35" s="27"/>
      <c r="U35" s="27"/>
      <c r="V35" s="27"/>
      <c r="W35" s="27"/>
      <c r="X35" s="27"/>
      <c r="Y35" s="27"/>
      <c r="Z35" s="27"/>
    </row>
    <row r="36" spans="1:26" s="26" customFormat="1" ht="18.75" customHeight="1" x14ac:dyDescent="0.15">
      <c r="A36"/>
      <c r="B36" s="1"/>
      <c r="C36" s="3"/>
      <c r="D36" s="3"/>
      <c r="E36" s="3"/>
      <c r="F36" s="3"/>
      <c r="G36" s="3"/>
      <c r="H36" s="3"/>
      <c r="I36" s="3"/>
      <c r="J36" s="3"/>
      <c r="K36" s="3"/>
      <c r="L36" s="3"/>
      <c r="M36" s="3"/>
      <c r="N36" s="88"/>
      <c r="O36" s="88"/>
      <c r="R36" s="27"/>
      <c r="S36" s="27"/>
      <c r="T36" s="27"/>
      <c r="U36" s="27"/>
      <c r="V36" s="27"/>
      <c r="W36" s="27"/>
      <c r="X36" s="27"/>
      <c r="Y36" s="27"/>
      <c r="Z36" s="27"/>
    </row>
    <row r="37" spans="1:26" s="26" customFormat="1" ht="18" customHeight="1" x14ac:dyDescent="0.15">
      <c r="A37"/>
      <c r="B37" s="1" t="s">
        <v>176</v>
      </c>
      <c r="C37" s="3" t="s">
        <v>128</v>
      </c>
      <c r="D37" s="2" t="s">
        <v>129</v>
      </c>
      <c r="E37" s="3" t="s">
        <v>130</v>
      </c>
      <c r="F37" s="3" t="s">
        <v>0</v>
      </c>
      <c r="G37" s="369" t="s">
        <v>131</v>
      </c>
      <c r="H37" s="369"/>
      <c r="I37" s="3"/>
      <c r="J37" s="3"/>
      <c r="K37" s="3"/>
      <c r="L37" s="3"/>
      <c r="M37" s="3"/>
      <c r="N37" s="88"/>
      <c r="O37" s="88"/>
      <c r="R37" s="27"/>
      <c r="S37" s="27"/>
      <c r="T37" s="27"/>
      <c r="U37" s="27"/>
      <c r="V37" s="27"/>
      <c r="W37" s="27"/>
      <c r="X37" s="27"/>
      <c r="Y37" s="27"/>
      <c r="Z37" s="27"/>
    </row>
    <row r="38" spans="1:26" s="26" customFormat="1" ht="18" customHeight="1" x14ac:dyDescent="0.15">
      <c r="A38"/>
      <c r="B38" s="1"/>
      <c r="C38" s="2" t="s">
        <v>177</v>
      </c>
      <c r="D38" s="2"/>
      <c r="E38" s="3"/>
      <c r="F38" s="3"/>
      <c r="G38" s="3"/>
      <c r="H38" s="3"/>
      <c r="I38" s="3"/>
      <c r="J38" s="3"/>
      <c r="K38" s="3"/>
      <c r="L38" s="3"/>
      <c r="M38" s="3"/>
      <c r="N38" s="88"/>
      <c r="O38" s="88"/>
      <c r="R38" s="27"/>
      <c r="S38" s="27"/>
      <c r="T38" s="27"/>
      <c r="U38" s="27"/>
      <c r="V38" s="27"/>
      <c r="W38" s="27"/>
      <c r="X38" s="27"/>
      <c r="Y38" s="27"/>
      <c r="Z38" s="27"/>
    </row>
    <row r="39" spans="1:26" s="26" customFormat="1" ht="18" customHeight="1" x14ac:dyDescent="0.15">
      <c r="A39"/>
      <c r="B39" s="1"/>
      <c r="C39" s="2" t="s">
        <v>178</v>
      </c>
      <c r="D39" s="2"/>
      <c r="E39" s="3"/>
      <c r="F39" s="3"/>
      <c r="G39" s="3"/>
      <c r="H39" s="3"/>
      <c r="I39" s="3"/>
      <c r="J39" s="3"/>
      <c r="K39" s="3"/>
      <c r="L39" s="3"/>
      <c r="M39" s="3"/>
      <c r="N39" s="88"/>
      <c r="O39" s="88"/>
      <c r="R39" s="27"/>
      <c r="S39" s="27"/>
      <c r="T39" s="27"/>
      <c r="U39" s="27"/>
      <c r="V39" s="27"/>
      <c r="W39" s="27"/>
      <c r="X39" s="27"/>
      <c r="Y39" s="27"/>
      <c r="Z39" s="27"/>
    </row>
    <row r="40" spans="1:26" s="26" customFormat="1" ht="18" customHeight="1" x14ac:dyDescent="0.15">
      <c r="A40"/>
      <c r="B40" s="1"/>
      <c r="C40" s="2" t="s">
        <v>179</v>
      </c>
      <c r="D40" s="2"/>
      <c r="E40" s="3"/>
      <c r="F40" s="3"/>
      <c r="G40" s="3"/>
      <c r="H40" s="3"/>
      <c r="I40" s="3"/>
      <c r="J40" s="3"/>
      <c r="K40" s="3"/>
      <c r="L40" s="3"/>
      <c r="M40" s="3"/>
      <c r="N40" s="88"/>
      <c r="O40" s="88"/>
      <c r="R40" s="27"/>
      <c r="S40" s="27"/>
      <c r="T40" s="27"/>
      <c r="U40" s="27"/>
      <c r="V40" s="27"/>
      <c r="W40" s="27"/>
      <c r="X40" s="27"/>
      <c r="Y40" s="27"/>
      <c r="Z40" s="27"/>
    </row>
    <row r="41" spans="1:26" s="26" customFormat="1" ht="12" customHeight="1" x14ac:dyDescent="0.15">
      <c r="A41"/>
      <c r="B41" s="1"/>
      <c r="C41" s="3"/>
      <c r="D41" s="2"/>
      <c r="E41" s="3"/>
      <c r="F41" s="3"/>
      <c r="G41" s="3"/>
      <c r="H41" s="3"/>
      <c r="I41" s="3"/>
      <c r="J41" s="3"/>
      <c r="K41" s="3"/>
      <c r="L41" s="3"/>
      <c r="M41" s="3"/>
      <c r="N41" s="88"/>
      <c r="O41" s="88"/>
      <c r="R41" s="27"/>
      <c r="S41" s="27"/>
      <c r="T41" s="27"/>
      <c r="U41" s="27"/>
      <c r="V41" s="27"/>
      <c r="W41" s="27"/>
      <c r="X41" s="27"/>
      <c r="Y41" s="27"/>
      <c r="Z41" s="27"/>
    </row>
    <row r="42" spans="1:26" s="26" customFormat="1" ht="18" customHeight="1" x14ac:dyDescent="0.15">
      <c r="A42"/>
      <c r="B42" s="1"/>
      <c r="C42" s="88" t="s">
        <v>180</v>
      </c>
      <c r="D42" s="3"/>
      <c r="E42" s="3"/>
      <c r="F42" s="3"/>
      <c r="G42" s="3"/>
      <c r="H42" s="3"/>
      <c r="I42" s="3"/>
      <c r="J42" s="3"/>
      <c r="K42" s="3"/>
      <c r="L42" s="3"/>
      <c r="M42" s="3"/>
      <c r="N42" s="88"/>
      <c r="O42" s="88"/>
      <c r="R42" s="27"/>
      <c r="S42" s="27"/>
      <c r="T42" s="27"/>
      <c r="U42" s="27"/>
      <c r="V42" s="27"/>
      <c r="W42" s="27"/>
      <c r="X42" s="27"/>
      <c r="Y42" s="27"/>
      <c r="Z42" s="27"/>
    </row>
    <row r="43" spans="1:26" s="26" customFormat="1" ht="18" customHeight="1" x14ac:dyDescent="0.15">
      <c r="A43"/>
      <c r="B43" s="1"/>
      <c r="C43" s="88" t="s">
        <v>181</v>
      </c>
      <c r="D43" s="3"/>
      <c r="E43" s="3"/>
      <c r="F43" s="3"/>
      <c r="G43" s="3"/>
      <c r="H43" s="3"/>
      <c r="I43" s="3"/>
      <c r="J43" s="3"/>
      <c r="K43" s="3"/>
      <c r="L43" s="3"/>
      <c r="M43" s="3"/>
      <c r="N43" s="88"/>
      <c r="O43" s="88"/>
      <c r="R43" s="27"/>
      <c r="S43" s="27"/>
      <c r="T43" s="27"/>
      <c r="U43" s="27"/>
      <c r="V43" s="27"/>
      <c r="W43" s="27"/>
      <c r="X43" s="27"/>
      <c r="Y43" s="27"/>
      <c r="Z43" s="27"/>
    </row>
    <row r="44" spans="1:26" s="26" customFormat="1" ht="9.75" customHeight="1" x14ac:dyDescent="0.15">
      <c r="A44"/>
      <c r="B44" s="1"/>
      <c r="C44" s="2"/>
      <c r="D44" s="3"/>
      <c r="E44" s="3"/>
      <c r="F44" s="3"/>
      <c r="G44" s="3"/>
      <c r="H44" s="3"/>
      <c r="I44" s="3"/>
      <c r="J44" s="3"/>
      <c r="K44" s="3"/>
      <c r="L44" s="3"/>
      <c r="M44" s="3"/>
      <c r="N44" s="88"/>
      <c r="O44" s="88"/>
      <c r="R44" s="27"/>
      <c r="S44" s="27"/>
      <c r="T44" s="27"/>
      <c r="U44" s="27"/>
      <c r="V44" s="27"/>
      <c r="W44" s="27"/>
      <c r="X44" s="27"/>
      <c r="Y44" s="27"/>
      <c r="Z44" s="27"/>
    </row>
    <row r="45" spans="1:26" s="26" customFormat="1" ht="18" customHeight="1" x14ac:dyDescent="0.15">
      <c r="A45"/>
      <c r="B45" s="1"/>
      <c r="C45" s="2" t="s">
        <v>182</v>
      </c>
      <c r="D45" s="3"/>
      <c r="E45" s="3"/>
      <c r="F45" s="3"/>
      <c r="G45" s="3"/>
      <c r="H45" s="3"/>
      <c r="I45" s="3"/>
      <c r="J45" s="3"/>
      <c r="K45" s="3"/>
      <c r="L45" s="3"/>
      <c r="M45" s="3"/>
      <c r="N45" s="88"/>
      <c r="O45" s="88"/>
      <c r="R45" s="27"/>
      <c r="S45" s="27"/>
      <c r="T45" s="27"/>
      <c r="U45" s="27"/>
      <c r="V45" s="27"/>
      <c r="W45" s="27"/>
      <c r="X45" s="27"/>
      <c r="Y45" s="27"/>
      <c r="Z45" s="27"/>
    </row>
    <row r="46" spans="1:26" s="26" customFormat="1" ht="18.75" customHeight="1" x14ac:dyDescent="0.15">
      <c r="A46"/>
      <c r="B46" s="1"/>
      <c r="C46" s="3"/>
      <c r="D46" s="3"/>
      <c r="E46" s="3"/>
      <c r="F46" s="3"/>
      <c r="G46" s="3"/>
      <c r="H46" s="3"/>
      <c r="I46" s="3"/>
      <c r="J46" s="3"/>
      <c r="K46" s="3"/>
      <c r="L46" s="3"/>
      <c r="M46" s="3"/>
      <c r="N46" s="88"/>
      <c r="O46" s="88"/>
      <c r="R46" s="27"/>
      <c r="S46" s="27"/>
      <c r="T46" s="27"/>
      <c r="U46" s="27"/>
      <c r="V46" s="27"/>
      <c r="W46" s="27"/>
      <c r="X46" s="27"/>
      <c r="Y46" s="27"/>
      <c r="Z46" s="27"/>
    </row>
    <row r="47" spans="1:26" ht="14.25" x14ac:dyDescent="0.15">
      <c r="B47" s="167" t="s">
        <v>85</v>
      </c>
      <c r="C47" s="167"/>
      <c r="D47" s="1"/>
      <c r="E47" s="1"/>
      <c r="F47" s="1"/>
      <c r="G47" s="1"/>
      <c r="H47" s="1"/>
      <c r="I47" s="1"/>
      <c r="J47" s="1"/>
      <c r="K47" s="1"/>
      <c r="L47" s="1"/>
      <c r="M47" s="1"/>
      <c r="Q47" s="17"/>
      <c r="R47" t="b">
        <v>0</v>
      </c>
    </row>
    <row r="48" spans="1:26" ht="18.75" customHeight="1" x14ac:dyDescent="0.15">
      <c r="B48" s="390" t="s">
        <v>86</v>
      </c>
      <c r="C48" s="391"/>
      <c r="D48" s="391"/>
      <c r="E48" s="391"/>
      <c r="F48" s="209"/>
      <c r="G48" s="390" t="s">
        <v>87</v>
      </c>
      <c r="H48" s="391"/>
      <c r="I48" s="391"/>
      <c r="J48" s="391"/>
      <c r="K48" s="391"/>
      <c r="L48" s="391"/>
      <c r="M48" s="392"/>
      <c r="Q48" s="17"/>
      <c r="R48" t="b">
        <v>0</v>
      </c>
    </row>
    <row r="49" spans="2:26" ht="18.75" customHeight="1" x14ac:dyDescent="0.15">
      <c r="B49" s="210"/>
      <c r="C49" s="211"/>
      <c r="D49" s="212"/>
      <c r="E49" s="211"/>
      <c r="F49" s="209"/>
      <c r="G49" s="210"/>
      <c r="H49" s="211"/>
      <c r="I49" s="211"/>
      <c r="J49" s="211"/>
      <c r="K49" s="211"/>
      <c r="L49" s="211"/>
      <c r="M49" s="213"/>
      <c r="Q49" s="17"/>
      <c r="R49" t="b">
        <v>0</v>
      </c>
    </row>
    <row r="50" spans="2:26" ht="18.75" customHeight="1" x14ac:dyDescent="0.15">
      <c r="B50" s="209"/>
      <c r="C50" s="1"/>
      <c r="D50" s="1"/>
      <c r="E50" s="1"/>
      <c r="F50" s="209"/>
      <c r="G50" s="209"/>
      <c r="H50" s="1"/>
      <c r="I50" s="1"/>
      <c r="J50" s="1"/>
      <c r="K50" s="1"/>
      <c r="L50" s="1"/>
      <c r="M50" s="214"/>
      <c r="Q50" s="17"/>
      <c r="R50" t="b">
        <v>0</v>
      </c>
    </row>
    <row r="51" spans="2:26" ht="14.25" x14ac:dyDescent="0.15">
      <c r="B51" s="209"/>
      <c r="C51" s="1"/>
      <c r="D51" s="1"/>
      <c r="E51" s="1"/>
      <c r="F51" s="209"/>
      <c r="G51" s="209"/>
      <c r="H51" s="1"/>
      <c r="I51" s="1"/>
      <c r="J51" s="1"/>
      <c r="K51" s="1"/>
      <c r="L51" s="1"/>
      <c r="M51" s="214"/>
      <c r="Q51" s="17"/>
      <c r="R51" s="279"/>
      <c r="S51" s="279"/>
      <c r="T51" s="279"/>
      <c r="U51" s="279"/>
      <c r="V51" s="279"/>
      <c r="W51" s="279"/>
      <c r="X51" s="279"/>
      <c r="Y51" s="279"/>
      <c r="Z51" s="279"/>
    </row>
    <row r="52" spans="2:26" ht="18.75" customHeight="1" x14ac:dyDescent="0.15">
      <c r="B52" s="209"/>
      <c r="C52" s="1"/>
      <c r="D52" s="167"/>
      <c r="E52" s="1"/>
      <c r="F52" s="209"/>
      <c r="G52" s="209"/>
      <c r="H52" s="1"/>
      <c r="I52" s="1"/>
      <c r="J52" s="1"/>
      <c r="K52" s="1"/>
      <c r="L52" s="1"/>
      <c r="M52" s="214"/>
      <c r="Q52" s="17"/>
    </row>
    <row r="53" spans="2:26" ht="18.75" customHeight="1" x14ac:dyDescent="0.15">
      <c r="B53" s="373" t="s">
        <v>88</v>
      </c>
      <c r="C53" s="374"/>
      <c r="D53" s="374"/>
      <c r="E53" s="374"/>
      <c r="F53" s="209"/>
      <c r="G53" s="373" t="s">
        <v>89</v>
      </c>
      <c r="H53" s="374"/>
      <c r="I53" s="374"/>
      <c r="J53" s="374"/>
      <c r="K53" s="374"/>
      <c r="L53" s="374"/>
      <c r="M53" s="375"/>
      <c r="Q53" s="17"/>
    </row>
    <row r="54" spans="2:26" ht="14.25" customHeight="1" x14ac:dyDescent="0.15">
      <c r="B54" s="1"/>
      <c r="C54" s="1"/>
      <c r="D54" s="1"/>
      <c r="E54" s="202"/>
      <c r="F54" s="202"/>
      <c r="G54" s="202"/>
      <c r="H54" s="202"/>
      <c r="I54" s="202"/>
      <c r="J54" s="202"/>
      <c r="K54" s="202"/>
      <c r="L54" s="1"/>
      <c r="M54" s="1"/>
      <c r="Q54" s="17"/>
    </row>
    <row r="55" spans="2:26" ht="14.25" x14ac:dyDescent="0.15">
      <c r="B55" s="168" t="s">
        <v>90</v>
      </c>
      <c r="C55" s="168"/>
      <c r="D55" s="1"/>
      <c r="E55" s="1"/>
      <c r="F55" s="1"/>
      <c r="G55" s="1"/>
      <c r="H55" s="1"/>
      <c r="I55" s="1"/>
      <c r="J55" s="1"/>
      <c r="K55" s="1"/>
      <c r="L55" s="1"/>
      <c r="M55" s="1"/>
      <c r="Q55" s="17"/>
    </row>
    <row r="56" spans="2:26" ht="80.099999999999994" customHeight="1" x14ac:dyDescent="0.15">
      <c r="B56" s="368"/>
      <c r="C56" s="368"/>
      <c r="D56" s="368"/>
      <c r="E56" s="368"/>
      <c r="F56" s="368"/>
      <c r="G56" s="368"/>
      <c r="H56" s="368"/>
      <c r="I56" s="368"/>
      <c r="J56" s="368"/>
      <c r="K56" s="368"/>
      <c r="L56" s="368"/>
      <c r="M56" s="368"/>
      <c r="Q56" s="17"/>
    </row>
    <row r="57" spans="2:26" ht="6" customHeight="1" x14ac:dyDescent="0.15">
      <c r="B57" s="1"/>
      <c r="C57" s="1"/>
      <c r="D57" s="1"/>
      <c r="E57" s="202"/>
      <c r="F57" s="202"/>
      <c r="G57" s="202"/>
      <c r="H57" s="202"/>
      <c r="I57" s="202"/>
      <c r="J57" s="202"/>
      <c r="K57" s="202"/>
      <c r="L57" s="1"/>
      <c r="M57" s="1"/>
      <c r="Q57" s="17"/>
    </row>
    <row r="58" spans="2:26" ht="14.25" x14ac:dyDescent="0.15">
      <c r="B58" s="167" t="s">
        <v>183</v>
      </c>
      <c r="C58" s="167"/>
      <c r="D58" s="1"/>
      <c r="E58" s="1"/>
      <c r="F58" s="1"/>
      <c r="G58" s="1"/>
      <c r="H58" s="1"/>
      <c r="I58" s="1"/>
      <c r="J58" s="1"/>
      <c r="K58" s="1"/>
      <c r="L58" s="1"/>
      <c r="M58" s="1"/>
      <c r="Q58" s="17"/>
      <c r="R58" s="279"/>
      <c r="S58" s="279"/>
      <c r="T58" s="279"/>
      <c r="U58" s="279"/>
      <c r="V58" s="279"/>
      <c r="W58" s="279"/>
      <c r="X58" s="279"/>
      <c r="Y58" s="279"/>
      <c r="Z58" s="279"/>
    </row>
    <row r="59" spans="2:26" ht="80.099999999999994" customHeight="1" x14ac:dyDescent="0.15">
      <c r="B59" s="368"/>
      <c r="C59" s="368"/>
      <c r="D59" s="368"/>
      <c r="E59" s="368"/>
      <c r="F59" s="368"/>
      <c r="G59" s="368"/>
      <c r="H59" s="368"/>
      <c r="I59" s="368"/>
      <c r="J59" s="368"/>
      <c r="K59" s="368"/>
      <c r="L59" s="368"/>
      <c r="M59" s="368"/>
    </row>
    <row r="60" spans="2:26" ht="6" customHeight="1" x14ac:dyDescent="0.15">
      <c r="B60" s="1"/>
      <c r="C60" s="1"/>
      <c r="D60" s="1"/>
      <c r="E60" s="202"/>
      <c r="F60" s="202"/>
      <c r="G60" s="202"/>
      <c r="H60" s="202"/>
      <c r="I60" s="202"/>
      <c r="J60" s="202"/>
      <c r="K60" s="202"/>
      <c r="L60" s="1"/>
      <c r="M60" s="1"/>
    </row>
    <row r="61" spans="2:26" ht="14.25" x14ac:dyDescent="0.15">
      <c r="B61" s="167" t="s">
        <v>184</v>
      </c>
      <c r="C61" s="167"/>
      <c r="D61" s="1"/>
      <c r="E61" s="1"/>
      <c r="F61" s="1"/>
      <c r="G61" s="1"/>
      <c r="H61" s="1"/>
      <c r="I61" s="1"/>
      <c r="J61" s="1"/>
      <c r="K61" s="1"/>
      <c r="L61" s="1"/>
      <c r="M61" s="1"/>
      <c r="Q61" s="17"/>
      <c r="R61" s="279"/>
      <c r="S61" s="279"/>
      <c r="T61" s="279"/>
      <c r="U61" s="279"/>
      <c r="V61" s="279"/>
      <c r="W61" s="279"/>
      <c r="X61" s="279"/>
      <c r="Y61" s="279"/>
      <c r="Z61" s="279"/>
    </row>
    <row r="62" spans="2:26" ht="80.099999999999994" customHeight="1" x14ac:dyDescent="0.15">
      <c r="B62" s="368"/>
      <c r="C62" s="368"/>
      <c r="D62" s="368"/>
      <c r="E62" s="368"/>
      <c r="F62" s="368"/>
      <c r="G62" s="368"/>
      <c r="H62" s="368"/>
      <c r="I62" s="368"/>
      <c r="J62" s="368"/>
      <c r="K62" s="368"/>
      <c r="L62" s="368"/>
      <c r="M62" s="368"/>
    </row>
    <row r="63" spans="2:26" ht="6" customHeight="1" x14ac:dyDescent="0.15">
      <c r="E63" s="89"/>
      <c r="F63" s="89"/>
      <c r="G63" s="89"/>
      <c r="H63" s="89"/>
      <c r="I63" s="89"/>
      <c r="J63" s="89"/>
      <c r="K63" s="89"/>
    </row>
    <row r="64" spans="2:26" s="28" customFormat="1" ht="18.75" customHeight="1" x14ac:dyDescent="0.15">
      <c r="B64" s="1" t="s">
        <v>185</v>
      </c>
      <c r="C64" s="1"/>
      <c r="D64" s="166"/>
      <c r="E64" s="166"/>
      <c r="F64" s="166"/>
      <c r="G64" s="166"/>
      <c r="H64" s="166"/>
      <c r="I64" s="166"/>
      <c r="J64" s="166"/>
      <c r="K64" s="166"/>
      <c r="L64" s="166"/>
      <c r="M64" s="166"/>
    </row>
    <row r="65" spans="2:13" s="28" customFormat="1" ht="9.75" customHeight="1" x14ac:dyDescent="0.15">
      <c r="B65" s="1"/>
      <c r="C65" s="1"/>
      <c r="D65" s="166"/>
      <c r="E65" s="166"/>
      <c r="F65" s="166"/>
      <c r="G65" s="166"/>
      <c r="H65" s="166"/>
      <c r="I65" s="166"/>
      <c r="J65" s="166"/>
      <c r="K65" s="166"/>
      <c r="L65" s="166"/>
      <c r="M65" s="166"/>
    </row>
    <row r="66" spans="2:13" s="28" customFormat="1" ht="14.25" x14ac:dyDescent="0.15">
      <c r="B66" s="167" t="s">
        <v>186</v>
      </c>
      <c r="C66" s="167"/>
      <c r="D66" s="107"/>
      <c r="E66" s="166"/>
      <c r="F66" s="166"/>
      <c r="G66" s="166"/>
      <c r="H66" s="166"/>
      <c r="I66" s="166"/>
      <c r="J66" s="166"/>
      <c r="K66" s="166"/>
      <c r="L66" s="166"/>
      <c r="M66" s="166"/>
    </row>
    <row r="67" spans="2:13" s="28" customFormat="1" ht="18.75" customHeight="1" x14ac:dyDescent="0.15">
      <c r="B67" s="270" t="s">
        <v>91</v>
      </c>
      <c r="C67" s="271"/>
      <c r="D67" s="271" t="s">
        <v>92</v>
      </c>
      <c r="E67" s="274" t="s">
        <v>93</v>
      </c>
      <c r="F67" s="275"/>
      <c r="G67" s="275"/>
      <c r="H67" s="275"/>
      <c r="I67" s="276"/>
      <c r="J67" s="266" t="s">
        <v>94</v>
      </c>
      <c r="K67" s="371" t="s">
        <v>95</v>
      </c>
      <c r="L67" s="277" t="s">
        <v>96</v>
      </c>
      <c r="M67" s="166"/>
    </row>
    <row r="68" spans="2:13" s="28" customFormat="1" ht="20.100000000000001" customHeight="1" x14ac:dyDescent="0.15">
      <c r="B68" s="272"/>
      <c r="C68" s="273"/>
      <c r="D68" s="273"/>
      <c r="E68" s="218" t="s">
        <v>97</v>
      </c>
      <c r="F68" s="267" t="s">
        <v>98</v>
      </c>
      <c r="G68" s="268"/>
      <c r="H68" s="268"/>
      <c r="I68" s="269"/>
      <c r="J68" s="278"/>
      <c r="K68" s="372"/>
      <c r="L68" s="370"/>
      <c r="M68" s="166"/>
    </row>
    <row r="69" spans="2:13" s="28" customFormat="1" ht="20.100000000000001" customHeight="1" x14ac:dyDescent="0.15">
      <c r="B69" s="259" t="s">
        <v>99</v>
      </c>
      <c r="C69" s="171" t="s">
        <v>100</v>
      </c>
      <c r="D69" s="172"/>
      <c r="E69" s="173"/>
      <c r="F69" s="260">
        <f>E69*12</f>
        <v>0</v>
      </c>
      <c r="G69" s="261"/>
      <c r="H69" s="261"/>
      <c r="I69" s="262"/>
      <c r="J69" s="174"/>
      <c r="K69" s="175">
        <f>$D$69*$F$69*$J$69/60</f>
        <v>0</v>
      </c>
      <c r="L69" s="176" t="e">
        <f>($F$69*$J$69/60)/$D$69</f>
        <v>#DIV/0!</v>
      </c>
      <c r="M69" s="166"/>
    </row>
    <row r="70" spans="2:13" s="28" customFormat="1" ht="20.100000000000001" customHeight="1" x14ac:dyDescent="0.15">
      <c r="B70" s="246"/>
      <c r="C70" s="177" t="s">
        <v>101</v>
      </c>
      <c r="D70" s="178"/>
      <c r="E70" s="179"/>
      <c r="F70" s="251">
        <f t="shared" ref="F70:F79" si="0">E70*12</f>
        <v>0</v>
      </c>
      <c r="G70" s="252"/>
      <c r="H70" s="252"/>
      <c r="I70" s="253"/>
      <c r="J70" s="180"/>
      <c r="K70" s="181">
        <f>$D$70*$F$70*$J$70/60</f>
        <v>0</v>
      </c>
      <c r="L70" s="182" t="e">
        <f>($F$70*$J$70/60)/$D$70</f>
        <v>#DIV/0!</v>
      </c>
      <c r="M70" s="166"/>
    </row>
    <row r="71" spans="2:13" s="28" customFormat="1" ht="20.100000000000001" customHeight="1" x14ac:dyDescent="0.15">
      <c r="B71" s="246"/>
      <c r="C71" s="177" t="s">
        <v>102</v>
      </c>
      <c r="D71" s="178"/>
      <c r="E71" s="179"/>
      <c r="F71" s="251">
        <f t="shared" si="0"/>
        <v>0</v>
      </c>
      <c r="G71" s="252"/>
      <c r="H71" s="252"/>
      <c r="I71" s="253"/>
      <c r="J71" s="180"/>
      <c r="K71" s="181">
        <f>$D$71*$F$71*$J$71/60</f>
        <v>0</v>
      </c>
      <c r="L71" s="182" t="e">
        <f>($F$71*$J$71/60)/$D$71</f>
        <v>#DIV/0!</v>
      </c>
      <c r="M71" s="166"/>
    </row>
    <row r="72" spans="2:13" s="28" customFormat="1" ht="20.100000000000001" customHeight="1" x14ac:dyDescent="0.15">
      <c r="B72" s="246"/>
      <c r="C72" s="177" t="s">
        <v>103</v>
      </c>
      <c r="D72" s="178"/>
      <c r="E72" s="179"/>
      <c r="F72" s="248">
        <f t="shared" si="0"/>
        <v>0</v>
      </c>
      <c r="G72" s="249"/>
      <c r="H72" s="249"/>
      <c r="I72" s="250"/>
      <c r="J72" s="180"/>
      <c r="K72" s="181">
        <f>$D$72*$F$72*$J$72/60</f>
        <v>0</v>
      </c>
      <c r="L72" s="182" t="e">
        <f>($F$72*$J$72/60)/$D$72</f>
        <v>#DIV/0!</v>
      </c>
      <c r="M72" s="166"/>
    </row>
    <row r="73" spans="2:13" s="28" customFormat="1" ht="20.100000000000001" customHeight="1" x14ac:dyDescent="0.15">
      <c r="B73" s="247"/>
      <c r="C73" s="183" t="s">
        <v>104</v>
      </c>
      <c r="D73" s="184"/>
      <c r="E73" s="185"/>
      <c r="F73" s="263">
        <f t="shared" si="0"/>
        <v>0</v>
      </c>
      <c r="G73" s="264"/>
      <c r="H73" s="264"/>
      <c r="I73" s="265"/>
      <c r="J73" s="186"/>
      <c r="K73" s="187">
        <f>$D$73*$F$73*$J$73/60</f>
        <v>0</v>
      </c>
      <c r="L73" s="188" t="e">
        <f>($F$73*$J$73/60)/$D$73</f>
        <v>#DIV/0!</v>
      </c>
      <c r="M73" s="166"/>
    </row>
    <row r="74" spans="2:13" s="28" customFormat="1" ht="20.100000000000001" customHeight="1" x14ac:dyDescent="0.15">
      <c r="B74" s="246" t="s">
        <v>105</v>
      </c>
      <c r="C74" s="189" t="s">
        <v>106</v>
      </c>
      <c r="D74" s="190"/>
      <c r="E74" s="191"/>
      <c r="F74" s="248">
        <f t="shared" si="0"/>
        <v>0</v>
      </c>
      <c r="G74" s="249"/>
      <c r="H74" s="249"/>
      <c r="I74" s="250"/>
      <c r="J74" s="192"/>
      <c r="K74" s="193">
        <f>$D$74*$F$74*$J$74/60</f>
        <v>0</v>
      </c>
      <c r="L74" s="194" t="e">
        <f>($F$74*$J$74/60)/$D$74</f>
        <v>#DIV/0!</v>
      </c>
      <c r="M74" s="166"/>
    </row>
    <row r="75" spans="2:13" s="28" customFormat="1" ht="20.100000000000001" customHeight="1" x14ac:dyDescent="0.15">
      <c r="B75" s="246"/>
      <c r="C75" s="189" t="s">
        <v>187</v>
      </c>
      <c r="D75" s="190"/>
      <c r="E75" s="191"/>
      <c r="F75" s="248">
        <f t="shared" ref="F75:F76" si="1">E75*12</f>
        <v>0</v>
      </c>
      <c r="G75" s="249"/>
      <c r="H75" s="249"/>
      <c r="I75" s="250"/>
      <c r="J75" s="192"/>
      <c r="K75" s="193">
        <f>$D$75*$F$75*$J$75/60</f>
        <v>0</v>
      </c>
      <c r="L75" s="194" t="e">
        <f>($F$75*$J$75/60)/$D$75</f>
        <v>#DIV/0!</v>
      </c>
      <c r="M75" s="166"/>
    </row>
    <row r="76" spans="2:13" s="28" customFormat="1" ht="20.100000000000001" customHeight="1" x14ac:dyDescent="0.15">
      <c r="B76" s="246"/>
      <c r="C76" s="189" t="s">
        <v>188</v>
      </c>
      <c r="D76" s="190"/>
      <c r="E76" s="191"/>
      <c r="F76" s="248">
        <f t="shared" si="1"/>
        <v>0</v>
      </c>
      <c r="G76" s="249"/>
      <c r="H76" s="249"/>
      <c r="I76" s="250"/>
      <c r="J76" s="192"/>
      <c r="K76" s="193">
        <f>$D$76*$F$76*$J$76/60</f>
        <v>0</v>
      </c>
      <c r="L76" s="194" t="e">
        <f>($F$76*$J$76/60)/$D$76</f>
        <v>#DIV/0!</v>
      </c>
      <c r="M76" s="166"/>
    </row>
    <row r="77" spans="2:13" s="28" customFormat="1" ht="20.100000000000001" customHeight="1" x14ac:dyDescent="0.15">
      <c r="B77" s="246"/>
      <c r="C77" s="177" t="s">
        <v>189</v>
      </c>
      <c r="D77" s="178"/>
      <c r="E77" s="179"/>
      <c r="F77" s="248">
        <f t="shared" si="0"/>
        <v>0</v>
      </c>
      <c r="G77" s="249"/>
      <c r="H77" s="249"/>
      <c r="I77" s="250"/>
      <c r="J77" s="180"/>
      <c r="K77" s="181">
        <f>$D$77*$F$77*$J$77/60</f>
        <v>0</v>
      </c>
      <c r="L77" s="182" t="e">
        <f>($F$77*$J$77/60)/$D$77</f>
        <v>#DIV/0!</v>
      </c>
      <c r="M77" s="166"/>
    </row>
    <row r="78" spans="2:13" s="28" customFormat="1" ht="20.100000000000001" customHeight="1" x14ac:dyDescent="0.15">
      <c r="B78" s="246"/>
      <c r="C78" s="177" t="s">
        <v>190</v>
      </c>
      <c r="D78" s="178"/>
      <c r="E78" s="179"/>
      <c r="F78" s="251">
        <f t="shared" si="0"/>
        <v>0</v>
      </c>
      <c r="G78" s="252"/>
      <c r="H78" s="252"/>
      <c r="I78" s="253"/>
      <c r="J78" s="180"/>
      <c r="K78" s="181">
        <f>$D$78*$F$78*$J$78/60</f>
        <v>0</v>
      </c>
      <c r="L78" s="182" t="e">
        <f>($F$78*$J$78/60)/$D$78</f>
        <v>#DIV/0!</v>
      </c>
      <c r="M78" s="166"/>
    </row>
    <row r="79" spans="2:13" s="28" customFormat="1" ht="20.100000000000001" customHeight="1" x14ac:dyDescent="0.15">
      <c r="B79" s="247"/>
      <c r="C79" s="177" t="s">
        <v>191</v>
      </c>
      <c r="D79" s="178"/>
      <c r="E79" s="179"/>
      <c r="F79" s="248">
        <f t="shared" si="0"/>
        <v>0</v>
      </c>
      <c r="G79" s="249"/>
      <c r="H79" s="249"/>
      <c r="I79" s="250"/>
      <c r="J79" s="180"/>
      <c r="K79" s="195">
        <f>$D$79*$F$79*$J$79/60</f>
        <v>0</v>
      </c>
      <c r="L79" s="196" t="e">
        <f>($F$79*$J$79/60)/$D$79</f>
        <v>#DIV/0!</v>
      </c>
      <c r="M79" s="166"/>
    </row>
    <row r="80" spans="2:13" s="28" customFormat="1" ht="20.100000000000001" customHeight="1" x14ac:dyDescent="0.15">
      <c r="B80" s="254"/>
      <c r="C80" s="255"/>
      <c r="D80" s="255"/>
      <c r="E80" s="197">
        <f>SUM(E69:E79)</f>
        <v>0</v>
      </c>
      <c r="F80" s="256">
        <f>SUM(F69:I79)</f>
        <v>0</v>
      </c>
      <c r="G80" s="257"/>
      <c r="H80" s="257"/>
      <c r="I80" s="258"/>
      <c r="J80" s="198">
        <f>SUM(J69:J79)</f>
        <v>0</v>
      </c>
      <c r="K80" s="216">
        <f>SUM(K69:K79)</f>
        <v>0</v>
      </c>
      <c r="L80" s="200" t="e">
        <f>SUM(L69:L79)</f>
        <v>#DIV/0!</v>
      </c>
      <c r="M80" s="166"/>
    </row>
    <row r="81" spans="2:13" s="28" customFormat="1" ht="20.100000000000001" customHeight="1" x14ac:dyDescent="0.15">
      <c r="B81" s="203"/>
      <c r="C81" s="203"/>
      <c r="D81" s="203"/>
      <c r="E81" s="204"/>
      <c r="F81" s="217"/>
      <c r="G81" s="217"/>
      <c r="H81" s="217"/>
      <c r="I81" s="217"/>
      <c r="J81" s="205"/>
      <c r="K81" s="170"/>
      <c r="L81" s="206"/>
      <c r="M81" s="166"/>
    </row>
    <row r="82" spans="2:13" s="28" customFormat="1" ht="20.100000000000001" customHeight="1" x14ac:dyDescent="0.15">
      <c r="B82" s="167" t="s">
        <v>192</v>
      </c>
      <c r="C82" s="167"/>
      <c r="D82" s="166"/>
      <c r="E82" s="166"/>
      <c r="F82" s="166"/>
      <c r="G82" s="166"/>
      <c r="H82" s="166"/>
      <c r="I82" s="166"/>
      <c r="J82" s="166"/>
      <c r="K82" s="166"/>
      <c r="L82" s="166"/>
      <c r="M82" s="166"/>
    </row>
    <row r="83" spans="2:13" s="28" customFormat="1" ht="20.100000000000001" customHeight="1" x14ac:dyDescent="0.15">
      <c r="B83" s="270" t="s">
        <v>91</v>
      </c>
      <c r="C83" s="271"/>
      <c r="D83" s="271" t="s">
        <v>107</v>
      </c>
      <c r="E83" s="274" t="s">
        <v>93</v>
      </c>
      <c r="F83" s="275"/>
      <c r="G83" s="275"/>
      <c r="H83" s="275"/>
      <c r="I83" s="276"/>
      <c r="J83" s="277" t="s">
        <v>108</v>
      </c>
      <c r="K83" s="371" t="s">
        <v>109</v>
      </c>
      <c r="L83" s="277" t="s">
        <v>96</v>
      </c>
      <c r="M83" s="166"/>
    </row>
    <row r="84" spans="2:13" s="28" customFormat="1" ht="20.100000000000001" customHeight="1" x14ac:dyDescent="0.15">
      <c r="B84" s="272"/>
      <c r="C84" s="273"/>
      <c r="D84" s="273"/>
      <c r="E84" s="218" t="s">
        <v>97</v>
      </c>
      <c r="F84" s="267" t="s">
        <v>98</v>
      </c>
      <c r="G84" s="268"/>
      <c r="H84" s="268"/>
      <c r="I84" s="269"/>
      <c r="J84" s="370"/>
      <c r="K84" s="372"/>
      <c r="L84" s="370"/>
      <c r="M84" s="166"/>
    </row>
    <row r="85" spans="2:13" s="28" customFormat="1" ht="20.100000000000001" customHeight="1" x14ac:dyDescent="0.15">
      <c r="B85" s="259" t="s">
        <v>99</v>
      </c>
      <c r="C85" s="171" t="s">
        <v>100</v>
      </c>
      <c r="D85" s="172"/>
      <c r="E85" s="173"/>
      <c r="F85" s="260">
        <f>E85*12</f>
        <v>0</v>
      </c>
      <c r="G85" s="261"/>
      <c r="H85" s="261"/>
      <c r="I85" s="262"/>
      <c r="J85" s="174"/>
      <c r="K85" s="175">
        <f>$D$85*$F$85*$J$85/60</f>
        <v>0</v>
      </c>
      <c r="L85" s="176" t="e">
        <f>($F$85*$J$85/60)/$D$85</f>
        <v>#DIV/0!</v>
      </c>
      <c r="M85" s="166"/>
    </row>
    <row r="86" spans="2:13" s="28" customFormat="1" ht="20.100000000000001" customHeight="1" x14ac:dyDescent="0.15">
      <c r="B86" s="246"/>
      <c r="C86" s="177" t="s">
        <v>101</v>
      </c>
      <c r="D86" s="178"/>
      <c r="E86" s="179"/>
      <c r="F86" s="251">
        <f t="shared" ref="F86:F95" si="2">E86*12</f>
        <v>0</v>
      </c>
      <c r="G86" s="252"/>
      <c r="H86" s="252"/>
      <c r="I86" s="253"/>
      <c r="J86" s="180"/>
      <c r="K86" s="181">
        <f>$D$86*$F$86*$J$86/60</f>
        <v>0</v>
      </c>
      <c r="L86" s="182" t="e">
        <f>($F$86*$J$86/60)/$D$86</f>
        <v>#DIV/0!</v>
      </c>
      <c r="M86" s="166"/>
    </row>
    <row r="87" spans="2:13" s="28" customFormat="1" ht="20.100000000000001" customHeight="1" x14ac:dyDescent="0.15">
      <c r="B87" s="246"/>
      <c r="C87" s="177" t="s">
        <v>102</v>
      </c>
      <c r="D87" s="178"/>
      <c r="E87" s="179"/>
      <c r="F87" s="251">
        <f t="shared" si="2"/>
        <v>0</v>
      </c>
      <c r="G87" s="252"/>
      <c r="H87" s="252"/>
      <c r="I87" s="253"/>
      <c r="J87" s="180"/>
      <c r="K87" s="181">
        <f>$D$87*$F$87*$J$87/60</f>
        <v>0</v>
      </c>
      <c r="L87" s="182" t="e">
        <f>($F$87*$J$87/60)/$D$87</f>
        <v>#DIV/0!</v>
      </c>
      <c r="M87" s="166"/>
    </row>
    <row r="88" spans="2:13" s="28" customFormat="1" ht="20.100000000000001" customHeight="1" x14ac:dyDescent="0.15">
      <c r="B88" s="246"/>
      <c r="C88" s="177" t="s">
        <v>103</v>
      </c>
      <c r="D88" s="178"/>
      <c r="E88" s="179"/>
      <c r="F88" s="248">
        <f t="shared" si="2"/>
        <v>0</v>
      </c>
      <c r="G88" s="249"/>
      <c r="H88" s="249"/>
      <c r="I88" s="250"/>
      <c r="J88" s="180"/>
      <c r="K88" s="181">
        <f>$D$88*$F$88*$J$88/60</f>
        <v>0</v>
      </c>
      <c r="L88" s="182" t="e">
        <f>($F$88*$J$88/60)/$D$88</f>
        <v>#DIV/0!</v>
      </c>
      <c r="M88" s="166"/>
    </row>
    <row r="89" spans="2:13" s="28" customFormat="1" ht="20.100000000000001" customHeight="1" x14ac:dyDescent="0.15">
      <c r="B89" s="247"/>
      <c r="C89" s="183" t="s">
        <v>104</v>
      </c>
      <c r="D89" s="184"/>
      <c r="E89" s="185"/>
      <c r="F89" s="263">
        <f t="shared" si="2"/>
        <v>0</v>
      </c>
      <c r="G89" s="264"/>
      <c r="H89" s="264"/>
      <c r="I89" s="265"/>
      <c r="J89" s="186"/>
      <c r="K89" s="187">
        <f>$D$89*$F$89*$J$89/60</f>
        <v>0</v>
      </c>
      <c r="L89" s="188" t="e">
        <f>($F$89*$J$89/60)/$D$89</f>
        <v>#DIV/0!</v>
      </c>
      <c r="M89" s="166"/>
    </row>
    <row r="90" spans="2:13" s="28" customFormat="1" ht="20.100000000000001" customHeight="1" x14ac:dyDescent="0.15">
      <c r="B90" s="246" t="s">
        <v>105</v>
      </c>
      <c r="C90" s="189" t="s">
        <v>106</v>
      </c>
      <c r="D90" s="190"/>
      <c r="E90" s="191"/>
      <c r="F90" s="248">
        <f t="shared" si="2"/>
        <v>0</v>
      </c>
      <c r="G90" s="249"/>
      <c r="H90" s="249"/>
      <c r="I90" s="250"/>
      <c r="J90" s="192"/>
      <c r="K90" s="193">
        <f>$D$90*$F$90*$J$90/60</f>
        <v>0</v>
      </c>
      <c r="L90" s="194" t="e">
        <f>($F$90*$J$90/60)/$D$90</f>
        <v>#DIV/0!</v>
      </c>
      <c r="M90" s="166"/>
    </row>
    <row r="91" spans="2:13" s="28" customFormat="1" ht="20.100000000000001" customHeight="1" x14ac:dyDescent="0.15">
      <c r="B91" s="246"/>
      <c r="C91" s="189" t="s">
        <v>187</v>
      </c>
      <c r="D91" s="190"/>
      <c r="E91" s="191"/>
      <c r="F91" s="248">
        <f t="shared" ref="F91:F92" si="3">E91*12</f>
        <v>0</v>
      </c>
      <c r="G91" s="249"/>
      <c r="H91" s="249"/>
      <c r="I91" s="250"/>
      <c r="J91" s="192"/>
      <c r="K91" s="193">
        <f>$D$91*$F$91*$J$91/60</f>
        <v>0</v>
      </c>
      <c r="L91" s="194" t="e">
        <f>($F$91*$J$91/60)/$D$91</f>
        <v>#DIV/0!</v>
      </c>
      <c r="M91" s="166"/>
    </row>
    <row r="92" spans="2:13" s="28" customFormat="1" ht="20.100000000000001" customHeight="1" x14ac:dyDescent="0.15">
      <c r="B92" s="246"/>
      <c r="C92" s="189" t="s">
        <v>188</v>
      </c>
      <c r="D92" s="190"/>
      <c r="E92" s="191"/>
      <c r="F92" s="248">
        <f t="shared" si="3"/>
        <v>0</v>
      </c>
      <c r="G92" s="249"/>
      <c r="H92" s="249"/>
      <c r="I92" s="250"/>
      <c r="J92" s="192"/>
      <c r="K92" s="193">
        <f>$D$92*$F$92*$J$92/60</f>
        <v>0</v>
      </c>
      <c r="L92" s="194" t="e">
        <f>($F$92*$J$92/60)/$D$92</f>
        <v>#DIV/0!</v>
      </c>
      <c r="M92" s="166"/>
    </row>
    <row r="93" spans="2:13" s="28" customFormat="1" ht="20.100000000000001" customHeight="1" x14ac:dyDescent="0.15">
      <c r="B93" s="246"/>
      <c r="C93" s="177" t="s">
        <v>189</v>
      </c>
      <c r="D93" s="178"/>
      <c r="E93" s="179"/>
      <c r="F93" s="248">
        <f t="shared" si="2"/>
        <v>0</v>
      </c>
      <c r="G93" s="249"/>
      <c r="H93" s="249"/>
      <c r="I93" s="250"/>
      <c r="J93" s="180"/>
      <c r="K93" s="181">
        <f>$D$93*$F$93*$J$93/60</f>
        <v>0</v>
      </c>
      <c r="L93" s="182" t="e">
        <f>($F$93*$J$93/60)/$D$93</f>
        <v>#DIV/0!</v>
      </c>
      <c r="M93" s="166"/>
    </row>
    <row r="94" spans="2:13" s="28" customFormat="1" ht="20.100000000000001" customHeight="1" x14ac:dyDescent="0.15">
      <c r="B94" s="246"/>
      <c r="C94" s="177" t="s">
        <v>190</v>
      </c>
      <c r="D94" s="178"/>
      <c r="E94" s="179"/>
      <c r="F94" s="251">
        <f t="shared" si="2"/>
        <v>0</v>
      </c>
      <c r="G94" s="252"/>
      <c r="H94" s="252"/>
      <c r="I94" s="253"/>
      <c r="J94" s="180"/>
      <c r="K94" s="181">
        <f>$D$94*$F$94*$J$94/60</f>
        <v>0</v>
      </c>
      <c r="L94" s="182" t="e">
        <f>($F$94*$J$94/60)/$D$94</f>
        <v>#DIV/0!</v>
      </c>
      <c r="M94" s="166"/>
    </row>
    <row r="95" spans="2:13" s="28" customFormat="1" ht="20.100000000000001" customHeight="1" x14ac:dyDescent="0.15">
      <c r="B95" s="247"/>
      <c r="C95" s="177" t="s">
        <v>191</v>
      </c>
      <c r="D95" s="178"/>
      <c r="E95" s="179"/>
      <c r="F95" s="248">
        <f t="shared" si="2"/>
        <v>0</v>
      </c>
      <c r="G95" s="249"/>
      <c r="H95" s="249"/>
      <c r="I95" s="250"/>
      <c r="J95" s="180"/>
      <c r="K95" s="195">
        <f>$D$95*$F$95*$J$95/60</f>
        <v>0</v>
      </c>
      <c r="L95" s="196" t="e">
        <f>($F$95*$J$95/60)/$D$95</f>
        <v>#DIV/0!</v>
      </c>
      <c r="M95" s="166"/>
    </row>
    <row r="96" spans="2:13" s="28" customFormat="1" ht="20.100000000000001" customHeight="1" x14ac:dyDescent="0.15">
      <c r="B96" s="254"/>
      <c r="C96" s="255"/>
      <c r="D96" s="255"/>
      <c r="E96" s="197">
        <f>SUM(E85:E95)</f>
        <v>0</v>
      </c>
      <c r="F96" s="256">
        <f>SUM(F85:I95)</f>
        <v>0</v>
      </c>
      <c r="G96" s="257"/>
      <c r="H96" s="257"/>
      <c r="I96" s="258"/>
      <c r="J96" s="198">
        <f>SUM(J85:J95)</f>
        <v>0</v>
      </c>
      <c r="K96" s="199">
        <f>SUM(K85:K95)</f>
        <v>0</v>
      </c>
      <c r="L96" s="200" t="e">
        <f>SUM(L85:L95)</f>
        <v>#DIV/0!</v>
      </c>
      <c r="M96" s="166"/>
    </row>
    <row r="97" spans="2:13" s="28" customFormat="1" ht="20.100000000000001" customHeight="1" x14ac:dyDescent="0.15">
      <c r="B97" s="166"/>
      <c r="C97" s="166"/>
      <c r="D97" s="166"/>
      <c r="E97" s="166"/>
      <c r="F97" s="166"/>
      <c r="G97" s="166"/>
      <c r="H97" s="166"/>
      <c r="I97" s="166"/>
      <c r="J97" s="166"/>
      <c r="K97" s="166"/>
      <c r="L97" s="166"/>
      <c r="M97" s="166"/>
    </row>
    <row r="98" spans="2:13" s="28" customFormat="1" ht="20.100000000000001" customHeight="1" x14ac:dyDescent="0.15">
      <c r="B98" s="166"/>
      <c r="C98" s="166"/>
      <c r="D98" s="166"/>
      <c r="E98" s="166"/>
      <c r="F98" s="166"/>
      <c r="G98" s="166"/>
      <c r="H98" s="166"/>
      <c r="I98" s="166"/>
      <c r="J98" s="24" t="s">
        <v>110</v>
      </c>
      <c r="K98" s="166"/>
      <c r="L98" s="166"/>
      <c r="M98" s="166"/>
    </row>
    <row r="99" spans="2:13" s="28" customFormat="1" ht="20.100000000000001" customHeight="1" x14ac:dyDescent="0.15">
      <c r="B99" s="166"/>
      <c r="C99" s="166"/>
      <c r="D99" s="215"/>
      <c r="E99" s="166"/>
      <c r="F99" s="166"/>
      <c r="G99" s="166"/>
      <c r="H99" s="166"/>
      <c r="I99" s="166"/>
      <c r="J99" s="166"/>
      <c r="K99" s="166"/>
      <c r="L99" s="201" t="e">
        <f>($K$80-$K$96)/$K$80</f>
        <v>#DIV/0!</v>
      </c>
      <c r="M99" s="166"/>
    </row>
    <row r="100" spans="2:13" s="28" customFormat="1" ht="14.25" x14ac:dyDescent="0.15">
      <c r="B100" s="167"/>
      <c r="C100" s="167"/>
      <c r="D100" s="215"/>
      <c r="E100" s="166"/>
      <c r="F100" s="166"/>
      <c r="G100" s="166"/>
      <c r="H100" s="166"/>
      <c r="I100" s="166"/>
      <c r="J100" s="166"/>
      <c r="K100" s="166"/>
      <c r="L100" s="166"/>
      <c r="M100" s="166"/>
    </row>
    <row r="101" spans="2:13" s="28" customFormat="1" ht="9" customHeight="1" x14ac:dyDescent="0.15">
      <c r="B101" s="166"/>
      <c r="C101" s="166"/>
      <c r="D101" s="215"/>
      <c r="E101" s="166"/>
      <c r="F101" s="166"/>
      <c r="G101" s="166"/>
      <c r="H101" s="166"/>
      <c r="I101" s="166"/>
      <c r="J101" s="166"/>
      <c r="K101" s="166"/>
      <c r="L101" s="166"/>
      <c r="M101" s="166"/>
    </row>
    <row r="102" spans="2:13" s="28" customFormat="1" ht="14.25" x14ac:dyDescent="0.15">
      <c r="B102" s="167"/>
      <c r="C102" s="167"/>
      <c r="D102" s="166"/>
      <c r="E102" s="166"/>
      <c r="F102" s="166"/>
      <c r="G102" s="166"/>
      <c r="H102" s="166"/>
      <c r="I102" s="166"/>
      <c r="J102" s="166"/>
      <c r="K102" s="166"/>
      <c r="L102" s="166"/>
      <c r="M102" s="166"/>
    </row>
    <row r="103" spans="2:13" s="28" customFormat="1" ht="14.25" x14ac:dyDescent="0.15">
      <c r="B103" s="167"/>
      <c r="C103" s="167"/>
      <c r="D103" s="166"/>
      <c r="E103" s="166"/>
      <c r="F103" s="166"/>
      <c r="G103" s="166"/>
      <c r="H103" s="166"/>
      <c r="I103" s="166"/>
      <c r="J103" s="166"/>
      <c r="K103" s="166"/>
      <c r="L103" s="166"/>
      <c r="M103" s="166"/>
    </row>
    <row r="104" spans="2:13" s="28" customFormat="1" ht="18.75" customHeight="1" x14ac:dyDescent="0.15">
      <c r="B104" s="167" t="s">
        <v>132</v>
      </c>
      <c r="C104" s="167"/>
      <c r="D104" s="1"/>
      <c r="E104" s="1"/>
      <c r="F104" s="1"/>
      <c r="G104" s="1"/>
      <c r="H104" s="1"/>
      <c r="I104" s="1"/>
      <c r="J104" s="1"/>
      <c r="K104" s="1"/>
      <c r="L104" s="1"/>
      <c r="M104" s="1"/>
    </row>
    <row r="105" spans="2:13" s="28" customFormat="1" ht="150" customHeight="1" x14ac:dyDescent="0.15">
      <c r="B105" s="368"/>
      <c r="C105" s="368"/>
      <c r="D105" s="368"/>
      <c r="E105" s="368"/>
      <c r="F105" s="368"/>
      <c r="G105" s="368"/>
      <c r="H105" s="368"/>
      <c r="I105" s="368"/>
      <c r="J105" s="368"/>
      <c r="K105" s="368"/>
      <c r="L105" s="368"/>
      <c r="M105" s="368"/>
    </row>
    <row r="106" spans="2:13" s="28" customFormat="1" x14ac:dyDescent="0.15">
      <c r="B106" s="108"/>
      <c r="C106" s="108"/>
      <c r="D106" s="109"/>
      <c r="E106" s="109"/>
      <c r="F106" s="109"/>
      <c r="G106" s="109"/>
    </row>
    <row r="107" spans="2:13" s="28" customFormat="1" x14ac:dyDescent="0.15">
      <c r="B107" s="108"/>
      <c r="C107" s="108"/>
      <c r="D107" s="109"/>
      <c r="E107" s="109"/>
      <c r="F107" s="109"/>
      <c r="G107" s="109"/>
    </row>
    <row r="108" spans="2:13" s="28" customFormat="1" x14ac:dyDescent="0.15">
      <c r="B108" s="108"/>
      <c r="C108" s="108"/>
      <c r="D108" s="109"/>
      <c r="E108" s="109"/>
      <c r="F108" s="109"/>
      <c r="G108" s="109"/>
    </row>
    <row r="109" spans="2:13" s="28" customFormat="1" x14ac:dyDescent="0.15">
      <c r="B109" s="110"/>
      <c r="C109" s="110"/>
      <c r="D109" s="109"/>
      <c r="E109" s="109"/>
      <c r="F109" s="109"/>
      <c r="G109" s="109"/>
    </row>
    <row r="110" spans="2:13" s="28" customFormat="1" x14ac:dyDescent="0.15">
      <c r="B110" s="25"/>
      <c r="C110" s="25"/>
    </row>
    <row r="111" spans="2:13" s="28" customFormat="1" ht="18.75" customHeight="1" x14ac:dyDescent="0.15">
      <c r="B111" s="245"/>
      <c r="C111" s="111"/>
      <c r="D111" s="245"/>
      <c r="E111" s="245"/>
      <c r="F111" s="111"/>
      <c r="G111" s="111"/>
    </row>
    <row r="112" spans="2:13" s="28" customFormat="1" x14ac:dyDescent="0.15">
      <c r="B112" s="245"/>
      <c r="C112" s="111"/>
      <c r="D112" s="111"/>
      <c r="E112" s="112"/>
      <c r="F112" s="112"/>
      <c r="G112" s="112"/>
    </row>
    <row r="113" spans="2:7" s="28" customFormat="1" x14ac:dyDescent="0.15">
      <c r="B113" s="108"/>
      <c r="C113" s="108"/>
      <c r="D113" s="109"/>
      <c r="E113" s="109"/>
      <c r="F113" s="109"/>
      <c r="G113" s="109"/>
    </row>
    <row r="114" spans="2:7" s="28" customFormat="1" x14ac:dyDescent="0.15">
      <c r="B114" s="108"/>
      <c r="C114" s="108"/>
      <c r="D114" s="109"/>
      <c r="E114" s="109"/>
      <c r="F114" s="109"/>
      <c r="G114" s="109"/>
    </row>
    <row r="115" spans="2:7" s="28" customFormat="1" x14ac:dyDescent="0.15">
      <c r="B115" s="108"/>
      <c r="C115" s="108"/>
      <c r="D115" s="109"/>
      <c r="E115" s="109"/>
      <c r="F115" s="109"/>
      <c r="G115" s="109"/>
    </row>
    <row r="116" spans="2:7" s="28" customFormat="1" x14ac:dyDescent="0.15">
      <c r="B116" s="110"/>
      <c r="C116" s="110"/>
      <c r="D116" s="109"/>
      <c r="E116" s="109"/>
      <c r="F116" s="109"/>
      <c r="G116" s="109"/>
    </row>
    <row r="117" spans="2:7" s="28" customFormat="1" x14ac:dyDescent="0.15">
      <c r="B117" s="29"/>
      <c r="C117" s="29"/>
    </row>
    <row r="118" spans="2:7" s="28" customFormat="1" x14ac:dyDescent="0.15">
      <c r="D118" s="113"/>
    </row>
    <row r="119" spans="2:7" s="28" customFormat="1" x14ac:dyDescent="0.15"/>
    <row r="121" spans="2:7" ht="14.25" customHeight="1" x14ac:dyDescent="0.15"/>
  </sheetData>
  <sheetProtection selectLockedCells="1" selectUnlockedCells="1"/>
  <dataConsolidate/>
  <mergeCells count="79">
    <mergeCell ref="F92:I92"/>
    <mergeCell ref="R61:Z61"/>
    <mergeCell ref="B62:M62"/>
    <mergeCell ref="F75:I75"/>
    <mergeCell ref="F76:I76"/>
    <mergeCell ref="F91:I91"/>
    <mergeCell ref="L67:L68"/>
    <mergeCell ref="F68:I68"/>
    <mergeCell ref="B69:B73"/>
    <mergeCell ref="F69:I69"/>
    <mergeCell ref="F70:I70"/>
    <mergeCell ref="F71:I71"/>
    <mergeCell ref="F72:I72"/>
    <mergeCell ref="F73:I73"/>
    <mergeCell ref="B67:C68"/>
    <mergeCell ref="D67:D68"/>
    <mergeCell ref="B11:M11"/>
    <mergeCell ref="B2:M2"/>
    <mergeCell ref="L4:M4"/>
    <mergeCell ref="B6:C6"/>
    <mergeCell ref="D6:M6"/>
    <mergeCell ref="B7:C7"/>
    <mergeCell ref="D7:M7"/>
    <mergeCell ref="B8:C8"/>
    <mergeCell ref="D8:M8"/>
    <mergeCell ref="B9:C9"/>
    <mergeCell ref="D9:M9"/>
    <mergeCell ref="B10:M10"/>
    <mergeCell ref="R51:Z51"/>
    <mergeCell ref="B12:M12"/>
    <mergeCell ref="B13:M13"/>
    <mergeCell ref="B14:M14"/>
    <mergeCell ref="C15:D15"/>
    <mergeCell ref="E15:H15"/>
    <mergeCell ref="I15:M15"/>
    <mergeCell ref="B20:M20"/>
    <mergeCell ref="C31:J31"/>
    <mergeCell ref="C33:M35"/>
    <mergeCell ref="B48:E48"/>
    <mergeCell ref="G48:M48"/>
    <mergeCell ref="B53:E53"/>
    <mergeCell ref="G53:M53"/>
    <mergeCell ref="B56:M56"/>
    <mergeCell ref="R58:Z58"/>
    <mergeCell ref="B59:M59"/>
    <mergeCell ref="B80:D80"/>
    <mergeCell ref="F80:I80"/>
    <mergeCell ref="E67:I67"/>
    <mergeCell ref="J67:J68"/>
    <mergeCell ref="K67:K68"/>
    <mergeCell ref="B74:B79"/>
    <mergeCell ref="F74:I74"/>
    <mergeCell ref="F77:I77"/>
    <mergeCell ref="F78:I78"/>
    <mergeCell ref="F79:I79"/>
    <mergeCell ref="F89:I89"/>
    <mergeCell ref="B83:C84"/>
    <mergeCell ref="D83:D84"/>
    <mergeCell ref="E83:I83"/>
    <mergeCell ref="L83:L84"/>
    <mergeCell ref="F84:I84"/>
    <mergeCell ref="J83:J84"/>
    <mergeCell ref="K83:K84"/>
    <mergeCell ref="B105:M105"/>
    <mergeCell ref="B111:B112"/>
    <mergeCell ref="D111:E111"/>
    <mergeCell ref="G37:H37"/>
    <mergeCell ref="B90:B95"/>
    <mergeCell ref="F90:I90"/>
    <mergeCell ref="F93:I93"/>
    <mergeCell ref="F94:I94"/>
    <mergeCell ref="F95:I95"/>
    <mergeCell ref="B96:D96"/>
    <mergeCell ref="F96:I96"/>
    <mergeCell ref="B85:B89"/>
    <mergeCell ref="F85:I85"/>
    <mergeCell ref="F86:I86"/>
    <mergeCell ref="F87:I87"/>
    <mergeCell ref="F88:I88"/>
  </mergeCells>
  <phoneticPr fontId="13"/>
  <conditionalFormatting sqref="D16">
    <cfRule type="containsText" dxfId="2" priority="1" operator="containsText" text="あり">
      <formula>NOT(ISERROR(SEARCH("あり",D16)))</formula>
    </cfRule>
    <cfRule type="containsText" dxfId="1" priority="2" operator="containsText" text="なし">
      <formula>NOT(ISERROR(SEARCH("なし",D16)))</formula>
    </cfRule>
    <cfRule type="containsText" dxfId="0" priority="3" operator="containsText" text="あり">
      <formula>NOT(ISERROR(SEARCH("あり",D16)))</formula>
    </cfRule>
  </conditionalFormatting>
  <dataValidations count="5">
    <dataValidation type="list" allowBlank="1" showInputMessage="1" showErrorMessage="1" sqref="I15:M15" xr:uid="{84BA9627-97F4-43D0-A697-0CC476AC3287}">
      <formula1>"令和元年度,令和２年度,令和３年度,令和４年度,令和５年度,令和６年度,令和７年度"</formula1>
    </dataValidation>
    <dataValidation imeMode="halfKatakana" allowBlank="1" showInputMessage="1" showErrorMessage="1" sqref="D8:K8 D6" xr:uid="{A0F2A809-A522-4A52-ADF7-7DC903EDD19B}"/>
    <dataValidation type="list" allowBlank="1" showInputMessage="1" showErrorMessage="1" sqref="D16 C15:D15" xr:uid="{88B70DBA-D38E-4859-B56A-E28056354C96}">
      <formula1>"あり,なし"</formula1>
    </dataValidation>
    <dataValidation type="list" allowBlank="1" showInputMessage="1" showErrorMessage="1" sqref="I16" xr:uid="{297FE2CB-E9D0-46E3-B990-AFE4E669F680}">
      <formula1>"令和元年度,令和２年度,令和３年度"</formula1>
    </dataValidation>
    <dataValidation imeMode="halfAlpha" allowBlank="1" showInputMessage="1" showErrorMessage="1" sqref="B13:M13" xr:uid="{72254C57-B6CA-4BB1-A4A3-11D9AAC95A99}"/>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1" manualBreakCount="1">
    <brk id="59"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2</xdr:col>
                    <xdr:colOff>19050</xdr:colOff>
                    <xdr:row>25</xdr:row>
                    <xdr:rowOff>161925</xdr:rowOff>
                  </from>
                  <to>
                    <xdr:col>2</xdr:col>
                    <xdr:colOff>266700</xdr:colOff>
                    <xdr:row>28</xdr:row>
                    <xdr:rowOff>104775</xdr:rowOff>
                  </to>
                </anchor>
              </controlPr>
            </control>
          </mc:Choice>
        </mc:AlternateContent>
        <mc:AlternateContent xmlns:mc="http://schemas.openxmlformats.org/markup-compatibility/2006">
          <mc:Choice Requires="x14">
            <control shapeId="108546" r:id="rId5" name="Check Box 2">
              <controlPr defaultSize="0" autoFill="0" autoLine="0" autoPict="0">
                <anchor moveWithCells="1">
                  <from>
                    <xdr:col>2</xdr:col>
                    <xdr:colOff>1743075</xdr:colOff>
                    <xdr:row>28</xdr:row>
                    <xdr:rowOff>0</xdr:rowOff>
                  </from>
                  <to>
                    <xdr:col>3</xdr:col>
                    <xdr:colOff>0</xdr:colOff>
                    <xdr:row>29</xdr:row>
                    <xdr:rowOff>47625</xdr:rowOff>
                  </to>
                </anchor>
              </controlPr>
            </control>
          </mc:Choice>
        </mc:AlternateContent>
        <mc:AlternateContent xmlns:mc="http://schemas.openxmlformats.org/markup-compatibility/2006">
          <mc:Choice Requires="x14">
            <control shapeId="108547" r:id="rId6" name="Check Box 3">
              <controlPr defaultSize="0" autoFill="0" autoLine="0" autoPict="0">
                <anchor moveWithCells="1">
                  <from>
                    <xdr:col>2</xdr:col>
                    <xdr:colOff>1743075</xdr:colOff>
                    <xdr:row>26</xdr:row>
                    <xdr:rowOff>0</xdr:rowOff>
                  </from>
                  <to>
                    <xdr:col>3</xdr:col>
                    <xdr:colOff>0</xdr:colOff>
                    <xdr:row>28</xdr:row>
                    <xdr:rowOff>38100</xdr:rowOff>
                  </to>
                </anchor>
              </controlPr>
            </control>
          </mc:Choice>
        </mc:AlternateContent>
        <mc:AlternateContent xmlns:mc="http://schemas.openxmlformats.org/markup-compatibility/2006">
          <mc:Choice Requires="x14">
            <control shapeId="108548" r:id="rId7" name="Check Box 4">
              <controlPr defaultSize="0" autoFill="0" autoLine="0" autoPict="0">
                <anchor moveWithCells="1">
                  <from>
                    <xdr:col>0</xdr:col>
                    <xdr:colOff>95250</xdr:colOff>
                    <xdr:row>18</xdr:row>
                    <xdr:rowOff>0</xdr:rowOff>
                  </from>
                  <to>
                    <xdr:col>1</xdr:col>
                    <xdr:colOff>247650</xdr:colOff>
                    <xdr:row>19</xdr:row>
                    <xdr:rowOff>57150</xdr:rowOff>
                  </to>
                </anchor>
              </controlPr>
            </control>
          </mc:Choice>
        </mc:AlternateContent>
        <mc:AlternateContent xmlns:mc="http://schemas.openxmlformats.org/markup-compatibility/2006">
          <mc:Choice Requires="x14">
            <control shapeId="108549" r:id="rId8" name="Check Box 5">
              <controlPr defaultSize="0" autoFill="0" autoLine="0" autoPict="0">
                <anchor moveWithCells="1">
                  <from>
                    <xdr:col>0</xdr:col>
                    <xdr:colOff>95250</xdr:colOff>
                    <xdr:row>18</xdr:row>
                    <xdr:rowOff>371475</xdr:rowOff>
                  </from>
                  <to>
                    <xdr:col>1</xdr:col>
                    <xdr:colOff>257175</xdr:colOff>
                    <xdr:row>20</xdr:row>
                    <xdr:rowOff>19050</xdr:rowOff>
                  </to>
                </anchor>
              </controlPr>
            </control>
          </mc:Choice>
        </mc:AlternateContent>
        <mc:AlternateContent xmlns:mc="http://schemas.openxmlformats.org/markup-compatibility/2006">
          <mc:Choice Requires="x14">
            <control shapeId="108550" r:id="rId9" name="Check Box 6">
              <controlPr defaultSize="0" autoFill="0" autoLine="0" autoPict="0">
                <anchor moveWithCells="1">
                  <from>
                    <xdr:col>0</xdr:col>
                    <xdr:colOff>95250</xdr:colOff>
                    <xdr:row>19</xdr:row>
                    <xdr:rowOff>381000</xdr:rowOff>
                  </from>
                  <to>
                    <xdr:col>1</xdr:col>
                    <xdr:colOff>247650</xdr:colOff>
                    <xdr:row>21</xdr:row>
                    <xdr:rowOff>0</xdr:rowOff>
                  </to>
                </anchor>
              </controlPr>
            </control>
          </mc:Choice>
        </mc:AlternateContent>
        <mc:AlternateContent xmlns:mc="http://schemas.openxmlformats.org/markup-compatibility/2006">
          <mc:Choice Requires="x14">
            <control shapeId="108551" r:id="rId10" name="Check Box 7">
              <controlPr defaultSize="0" autoFill="0" autoLine="0" autoPict="0">
                <anchor moveWithCells="1">
                  <from>
                    <xdr:col>2</xdr:col>
                    <xdr:colOff>19050</xdr:colOff>
                    <xdr:row>27</xdr:row>
                    <xdr:rowOff>219075</xdr:rowOff>
                  </from>
                  <to>
                    <xdr:col>2</xdr:col>
                    <xdr:colOff>257175</xdr:colOff>
                    <xdr:row>29</xdr:row>
                    <xdr:rowOff>38100</xdr:rowOff>
                  </to>
                </anchor>
              </controlPr>
            </control>
          </mc:Choice>
        </mc:AlternateContent>
        <mc:AlternateContent xmlns:mc="http://schemas.openxmlformats.org/markup-compatibility/2006">
          <mc:Choice Requires="x14">
            <control shapeId="108552" r:id="rId11" name="Check Box 8">
              <controlPr defaultSize="0" autoFill="0" autoLine="0" autoPict="0">
                <anchor moveWithCells="1">
                  <from>
                    <xdr:col>4</xdr:col>
                    <xdr:colOff>857250</xdr:colOff>
                    <xdr:row>25</xdr:row>
                    <xdr:rowOff>142875</xdr:rowOff>
                  </from>
                  <to>
                    <xdr:col>5</xdr:col>
                    <xdr:colOff>0</xdr:colOff>
                    <xdr:row>28</xdr:row>
                    <xdr:rowOff>114300</xdr:rowOff>
                  </to>
                </anchor>
              </controlPr>
            </control>
          </mc:Choice>
        </mc:AlternateContent>
        <mc:AlternateContent xmlns:mc="http://schemas.openxmlformats.org/markup-compatibility/2006">
          <mc:Choice Requires="x14">
            <control shapeId="108553" r:id="rId12" name="Check Box 9">
              <controlPr defaultSize="0" autoFill="0" autoLine="0" autoPict="0">
                <anchor moveWithCells="1">
                  <from>
                    <xdr:col>1</xdr:col>
                    <xdr:colOff>9525</xdr:colOff>
                    <xdr:row>48</xdr:row>
                    <xdr:rowOff>0</xdr:rowOff>
                  </from>
                  <to>
                    <xdr:col>2</xdr:col>
                    <xdr:colOff>1209675</xdr:colOff>
                    <xdr:row>49</xdr:row>
                    <xdr:rowOff>9525</xdr:rowOff>
                  </to>
                </anchor>
              </controlPr>
            </control>
          </mc:Choice>
        </mc:AlternateContent>
        <mc:AlternateContent xmlns:mc="http://schemas.openxmlformats.org/markup-compatibility/2006">
          <mc:Choice Requires="x14">
            <control shapeId="108554" r:id="rId13" name="Check Box 10">
              <controlPr defaultSize="0" autoFill="0" autoLine="0" autoPict="0">
                <anchor moveWithCells="1">
                  <from>
                    <xdr:col>1</xdr:col>
                    <xdr:colOff>9525</xdr:colOff>
                    <xdr:row>48</xdr:row>
                    <xdr:rowOff>219075</xdr:rowOff>
                  </from>
                  <to>
                    <xdr:col>2</xdr:col>
                    <xdr:colOff>1438275</xdr:colOff>
                    <xdr:row>49</xdr:row>
                    <xdr:rowOff>228600</xdr:rowOff>
                  </to>
                </anchor>
              </controlPr>
            </control>
          </mc:Choice>
        </mc:AlternateContent>
        <mc:AlternateContent xmlns:mc="http://schemas.openxmlformats.org/markup-compatibility/2006">
          <mc:Choice Requires="x14">
            <control shapeId="108555" r:id="rId14" name="Check Box 11">
              <controlPr defaultSize="0" autoFill="0" autoLine="0" autoPict="0">
                <anchor moveWithCells="1">
                  <from>
                    <xdr:col>1</xdr:col>
                    <xdr:colOff>9525</xdr:colOff>
                    <xdr:row>49</xdr:row>
                    <xdr:rowOff>209550</xdr:rowOff>
                  </from>
                  <to>
                    <xdr:col>2</xdr:col>
                    <xdr:colOff>1247775</xdr:colOff>
                    <xdr:row>51</xdr:row>
                    <xdr:rowOff>47625</xdr:rowOff>
                  </to>
                </anchor>
              </controlPr>
            </control>
          </mc:Choice>
        </mc:AlternateContent>
        <mc:AlternateContent xmlns:mc="http://schemas.openxmlformats.org/markup-compatibility/2006">
          <mc:Choice Requires="x14">
            <control shapeId="108556" r:id="rId15" name="Check Box 12">
              <controlPr defaultSize="0" autoFill="0" autoLine="0" autoPict="0">
                <anchor moveWithCells="1">
                  <from>
                    <xdr:col>2</xdr:col>
                    <xdr:colOff>1790700</xdr:colOff>
                    <xdr:row>48</xdr:row>
                    <xdr:rowOff>9525</xdr:rowOff>
                  </from>
                  <to>
                    <xdr:col>4</xdr:col>
                    <xdr:colOff>885825</xdr:colOff>
                    <xdr:row>49</xdr:row>
                    <xdr:rowOff>9525</xdr:rowOff>
                  </to>
                </anchor>
              </controlPr>
            </control>
          </mc:Choice>
        </mc:AlternateContent>
        <mc:AlternateContent xmlns:mc="http://schemas.openxmlformats.org/markup-compatibility/2006">
          <mc:Choice Requires="x14">
            <control shapeId="108557" r:id="rId16" name="Check Box 13">
              <controlPr defaultSize="0" autoFill="0" autoLine="0" autoPict="0">
                <anchor moveWithCells="1">
                  <from>
                    <xdr:col>2</xdr:col>
                    <xdr:colOff>1790700</xdr:colOff>
                    <xdr:row>48</xdr:row>
                    <xdr:rowOff>228600</xdr:rowOff>
                  </from>
                  <to>
                    <xdr:col>4</xdr:col>
                    <xdr:colOff>885825</xdr:colOff>
                    <xdr:row>50</xdr:row>
                    <xdr:rowOff>0</xdr:rowOff>
                  </to>
                </anchor>
              </controlPr>
            </control>
          </mc:Choice>
        </mc:AlternateContent>
        <mc:AlternateContent xmlns:mc="http://schemas.openxmlformats.org/markup-compatibility/2006">
          <mc:Choice Requires="x14">
            <control shapeId="108558" r:id="rId17" name="Check Box 14">
              <controlPr defaultSize="0" autoFill="0" autoLine="0" autoPict="0">
                <anchor moveWithCells="1">
                  <from>
                    <xdr:col>2</xdr:col>
                    <xdr:colOff>1790700</xdr:colOff>
                    <xdr:row>49</xdr:row>
                    <xdr:rowOff>228600</xdr:rowOff>
                  </from>
                  <to>
                    <xdr:col>4</xdr:col>
                    <xdr:colOff>885825</xdr:colOff>
                    <xdr:row>51</xdr:row>
                    <xdr:rowOff>57150</xdr:rowOff>
                  </to>
                </anchor>
              </controlPr>
            </control>
          </mc:Choice>
        </mc:AlternateContent>
        <mc:AlternateContent xmlns:mc="http://schemas.openxmlformats.org/markup-compatibility/2006">
          <mc:Choice Requires="x14">
            <control shapeId="108559" r:id="rId18" name="Check Box 15">
              <controlPr defaultSize="0" autoFill="0" autoLine="0" autoPict="0">
                <anchor moveWithCells="1">
                  <from>
                    <xdr:col>1</xdr:col>
                    <xdr:colOff>9525</xdr:colOff>
                    <xdr:row>51</xdr:row>
                    <xdr:rowOff>19050</xdr:rowOff>
                  </from>
                  <to>
                    <xdr:col>2</xdr:col>
                    <xdr:colOff>85725</xdr:colOff>
                    <xdr:row>52</xdr:row>
                    <xdr:rowOff>38100</xdr:rowOff>
                  </to>
                </anchor>
              </controlPr>
            </control>
          </mc:Choice>
        </mc:AlternateContent>
        <mc:AlternateContent xmlns:mc="http://schemas.openxmlformats.org/markup-compatibility/2006">
          <mc:Choice Requires="x14">
            <control shapeId="108560" r:id="rId19" name="Check Box 16">
              <controlPr defaultSize="0" autoFill="0" autoLine="0" autoPict="0">
                <anchor moveWithCells="1">
                  <from>
                    <xdr:col>6</xdr:col>
                    <xdr:colOff>76200</xdr:colOff>
                    <xdr:row>48</xdr:row>
                    <xdr:rowOff>38100</xdr:rowOff>
                  </from>
                  <to>
                    <xdr:col>8</xdr:col>
                    <xdr:colOff>533400</xdr:colOff>
                    <xdr:row>48</xdr:row>
                    <xdr:rowOff>228600</xdr:rowOff>
                  </to>
                </anchor>
              </controlPr>
            </control>
          </mc:Choice>
        </mc:AlternateContent>
        <mc:AlternateContent xmlns:mc="http://schemas.openxmlformats.org/markup-compatibility/2006">
          <mc:Choice Requires="x14">
            <control shapeId="108563" r:id="rId20" name="Check Box 19">
              <controlPr defaultSize="0" autoFill="0" autoLine="0" autoPict="0">
                <anchor moveWithCells="1">
                  <from>
                    <xdr:col>9</xdr:col>
                    <xdr:colOff>914400</xdr:colOff>
                    <xdr:row>49</xdr:row>
                    <xdr:rowOff>123825</xdr:rowOff>
                  </from>
                  <to>
                    <xdr:col>13</xdr:col>
                    <xdr:colOff>0</xdr:colOff>
                    <xdr:row>50</xdr:row>
                    <xdr:rowOff>133350</xdr:rowOff>
                  </to>
                </anchor>
              </controlPr>
            </control>
          </mc:Choice>
        </mc:AlternateContent>
        <mc:AlternateContent xmlns:mc="http://schemas.openxmlformats.org/markup-compatibility/2006">
          <mc:Choice Requires="x14">
            <control shapeId="108564" r:id="rId21" name="Check Box 20">
              <controlPr defaultSize="0" autoFill="0" autoLine="0" autoPict="0">
                <anchor moveWithCells="1">
                  <from>
                    <xdr:col>9</xdr:col>
                    <xdr:colOff>914400</xdr:colOff>
                    <xdr:row>50</xdr:row>
                    <xdr:rowOff>57150</xdr:rowOff>
                  </from>
                  <to>
                    <xdr:col>12</xdr:col>
                    <xdr:colOff>733425</xdr:colOff>
                    <xdr:row>51</xdr:row>
                    <xdr:rowOff>142875</xdr:rowOff>
                  </to>
                </anchor>
              </controlPr>
            </control>
          </mc:Choice>
        </mc:AlternateContent>
        <mc:AlternateContent xmlns:mc="http://schemas.openxmlformats.org/markup-compatibility/2006">
          <mc:Choice Requires="x14">
            <control shapeId="108565" r:id="rId22" name="Check Box 21">
              <controlPr defaultSize="0" autoFill="0" autoLine="0" autoPict="0">
                <anchor moveWithCells="1">
                  <from>
                    <xdr:col>10</xdr:col>
                    <xdr:colOff>152400</xdr:colOff>
                    <xdr:row>51</xdr:row>
                    <xdr:rowOff>76200</xdr:rowOff>
                  </from>
                  <to>
                    <xdr:col>11</xdr:col>
                    <xdr:colOff>247650</xdr:colOff>
                    <xdr:row>52</xdr:row>
                    <xdr:rowOff>104775</xdr:rowOff>
                  </to>
                </anchor>
              </controlPr>
            </control>
          </mc:Choice>
        </mc:AlternateContent>
        <mc:AlternateContent xmlns:mc="http://schemas.openxmlformats.org/markup-compatibility/2006">
          <mc:Choice Requires="x14">
            <control shapeId="108566" r:id="rId23" name="Check Box 22">
              <controlPr defaultSize="0" autoFill="0" autoLine="0" autoPict="0">
                <anchor moveWithCells="1">
                  <from>
                    <xdr:col>6</xdr:col>
                    <xdr:colOff>76200</xdr:colOff>
                    <xdr:row>51</xdr:row>
                    <xdr:rowOff>57150</xdr:rowOff>
                  </from>
                  <to>
                    <xdr:col>10</xdr:col>
                    <xdr:colOff>57150</xdr:colOff>
                    <xdr:row>52</xdr:row>
                    <xdr:rowOff>19050</xdr:rowOff>
                  </to>
                </anchor>
              </controlPr>
            </control>
          </mc:Choice>
        </mc:AlternateContent>
        <mc:AlternateContent xmlns:mc="http://schemas.openxmlformats.org/markup-compatibility/2006">
          <mc:Choice Requires="x14">
            <control shapeId="108567" r:id="rId24" name="Check Box 23">
              <controlPr defaultSize="0" autoFill="0" autoLine="0" autoPict="0">
                <anchor moveWithCells="1">
                  <from>
                    <xdr:col>0</xdr:col>
                    <xdr:colOff>95250</xdr:colOff>
                    <xdr:row>20</xdr:row>
                    <xdr:rowOff>381000</xdr:rowOff>
                  </from>
                  <to>
                    <xdr:col>1</xdr:col>
                    <xdr:colOff>133350</xdr:colOff>
                    <xdr:row>22</xdr:row>
                    <xdr:rowOff>9525</xdr:rowOff>
                  </to>
                </anchor>
              </controlPr>
            </control>
          </mc:Choice>
        </mc:AlternateContent>
        <mc:AlternateContent xmlns:mc="http://schemas.openxmlformats.org/markup-compatibility/2006">
          <mc:Choice Requires="x14">
            <control shapeId="108568" r:id="rId25" name="Check Box 24">
              <controlPr defaultSize="0" autoFill="0" autoLine="0" autoPict="0">
                <anchor moveWithCells="1">
                  <from>
                    <xdr:col>4</xdr:col>
                    <xdr:colOff>857250</xdr:colOff>
                    <xdr:row>27</xdr:row>
                    <xdr:rowOff>219075</xdr:rowOff>
                  </from>
                  <to>
                    <xdr:col>5</xdr:col>
                    <xdr:colOff>0</xdr:colOff>
                    <xdr:row>29</xdr:row>
                    <xdr:rowOff>38100</xdr:rowOff>
                  </to>
                </anchor>
              </controlPr>
            </control>
          </mc:Choice>
        </mc:AlternateContent>
        <mc:AlternateContent xmlns:mc="http://schemas.openxmlformats.org/markup-compatibility/2006">
          <mc:Choice Requires="x14">
            <control shapeId="108569" r:id="rId26" name="Check Box 25">
              <controlPr defaultSize="0" autoFill="0" autoLine="0" autoPict="0">
                <anchor moveWithCells="1">
                  <from>
                    <xdr:col>7</xdr:col>
                    <xdr:colOff>352425</xdr:colOff>
                    <xdr:row>27</xdr:row>
                    <xdr:rowOff>200025</xdr:rowOff>
                  </from>
                  <to>
                    <xdr:col>8</xdr:col>
                    <xdr:colOff>28575</xdr:colOff>
                    <xdr:row>29</xdr:row>
                    <xdr:rowOff>28575</xdr:rowOff>
                  </to>
                </anchor>
              </controlPr>
            </control>
          </mc:Choice>
        </mc:AlternateContent>
        <mc:AlternateContent xmlns:mc="http://schemas.openxmlformats.org/markup-compatibility/2006">
          <mc:Choice Requires="x14">
            <control shapeId="108573" r:id="rId27" name="Check Box 29">
              <controlPr defaultSize="0" autoFill="0" autoLine="0" autoPict="0">
                <anchor moveWithCells="1">
                  <from>
                    <xdr:col>2</xdr:col>
                    <xdr:colOff>1781175</xdr:colOff>
                    <xdr:row>35</xdr:row>
                    <xdr:rowOff>152400</xdr:rowOff>
                  </from>
                  <to>
                    <xdr:col>3</xdr:col>
                    <xdr:colOff>0</xdr:colOff>
                    <xdr:row>37</xdr:row>
                    <xdr:rowOff>114300</xdr:rowOff>
                  </to>
                </anchor>
              </controlPr>
            </control>
          </mc:Choice>
        </mc:AlternateContent>
        <mc:AlternateContent xmlns:mc="http://schemas.openxmlformats.org/markup-compatibility/2006">
          <mc:Choice Requires="x14">
            <control shapeId="108574" r:id="rId28" name="Check Box 30">
              <controlPr defaultSize="0" autoFill="0" autoLine="0" autoPict="0">
                <anchor moveWithCells="1">
                  <from>
                    <xdr:col>5</xdr:col>
                    <xdr:colOff>352425</xdr:colOff>
                    <xdr:row>35</xdr:row>
                    <xdr:rowOff>152400</xdr:rowOff>
                  </from>
                  <to>
                    <xdr:col>6</xdr:col>
                    <xdr:colOff>190500</xdr:colOff>
                    <xdr:row>37</xdr:row>
                    <xdr:rowOff>114300</xdr:rowOff>
                  </to>
                </anchor>
              </controlPr>
            </control>
          </mc:Choice>
        </mc:AlternateContent>
        <mc:AlternateContent xmlns:mc="http://schemas.openxmlformats.org/markup-compatibility/2006">
          <mc:Choice Requires="x14">
            <control shapeId="108575" r:id="rId29" name="Check Box 31">
              <controlPr defaultSize="0" autoFill="0" autoLine="0" autoPict="0">
                <anchor moveWithCells="1">
                  <from>
                    <xdr:col>2</xdr:col>
                    <xdr:colOff>514350</xdr:colOff>
                    <xdr:row>35</xdr:row>
                    <xdr:rowOff>123825</xdr:rowOff>
                  </from>
                  <to>
                    <xdr:col>2</xdr:col>
                    <xdr:colOff>762000</xdr:colOff>
                    <xdr:row>37</xdr:row>
                    <xdr:rowOff>95250</xdr:rowOff>
                  </to>
                </anchor>
              </controlPr>
            </control>
          </mc:Choice>
        </mc:AlternateContent>
        <mc:AlternateContent xmlns:mc="http://schemas.openxmlformats.org/markup-compatibility/2006">
          <mc:Choice Requires="x14">
            <control shapeId="108576" r:id="rId30" name="Check Box 32">
              <controlPr defaultSize="0" autoFill="0" autoLine="0" autoPict="0">
                <anchor moveWithCells="1">
                  <from>
                    <xdr:col>4</xdr:col>
                    <xdr:colOff>38100</xdr:colOff>
                    <xdr:row>35</xdr:row>
                    <xdr:rowOff>152400</xdr:rowOff>
                  </from>
                  <to>
                    <xdr:col>4</xdr:col>
                    <xdr:colOff>285750</xdr:colOff>
                    <xdr:row>37</xdr:row>
                    <xdr:rowOff>114300</xdr:rowOff>
                  </to>
                </anchor>
              </controlPr>
            </control>
          </mc:Choice>
        </mc:AlternateContent>
        <mc:AlternateContent xmlns:mc="http://schemas.openxmlformats.org/markup-compatibility/2006">
          <mc:Choice Requires="x14">
            <control shapeId="108577" r:id="rId31" name="Check Box 33">
              <controlPr defaultSize="0" autoFill="0" autoLine="0" autoPict="0">
                <anchor moveWithCells="1">
                  <from>
                    <xdr:col>2</xdr:col>
                    <xdr:colOff>523875</xdr:colOff>
                    <xdr:row>43</xdr:row>
                    <xdr:rowOff>28575</xdr:rowOff>
                  </from>
                  <to>
                    <xdr:col>2</xdr:col>
                    <xdr:colOff>771525</xdr:colOff>
                    <xdr:row>45</xdr:row>
                    <xdr:rowOff>114300</xdr:rowOff>
                  </to>
                </anchor>
              </controlPr>
            </control>
          </mc:Choice>
        </mc:AlternateContent>
        <mc:AlternateContent xmlns:mc="http://schemas.openxmlformats.org/markup-compatibility/2006">
          <mc:Choice Requires="x14">
            <control shapeId="108578" r:id="rId32" name="Check Box 34">
              <controlPr defaultSize="0" autoFill="0" autoLine="0" autoPict="0">
                <anchor moveWithCells="1">
                  <from>
                    <xdr:col>2</xdr:col>
                    <xdr:colOff>514350</xdr:colOff>
                    <xdr:row>38</xdr:row>
                    <xdr:rowOff>142875</xdr:rowOff>
                  </from>
                  <to>
                    <xdr:col>2</xdr:col>
                    <xdr:colOff>762000</xdr:colOff>
                    <xdr:row>40</xdr:row>
                    <xdr:rowOff>133350</xdr:rowOff>
                  </to>
                </anchor>
              </controlPr>
            </control>
          </mc:Choice>
        </mc:AlternateContent>
        <mc:AlternateContent xmlns:mc="http://schemas.openxmlformats.org/markup-compatibility/2006">
          <mc:Choice Requires="x14">
            <control shapeId="108579" r:id="rId33" name="Check Box 35">
              <controlPr defaultSize="0" autoFill="0" autoLine="0" autoPict="0">
                <anchor moveWithCells="1">
                  <from>
                    <xdr:col>2</xdr:col>
                    <xdr:colOff>523875</xdr:colOff>
                    <xdr:row>37</xdr:row>
                    <xdr:rowOff>133350</xdr:rowOff>
                  </from>
                  <to>
                    <xdr:col>2</xdr:col>
                    <xdr:colOff>771525</xdr:colOff>
                    <xdr:row>39</xdr:row>
                    <xdr:rowOff>114300</xdr:rowOff>
                  </to>
                </anchor>
              </controlPr>
            </control>
          </mc:Choice>
        </mc:AlternateContent>
        <mc:AlternateContent xmlns:mc="http://schemas.openxmlformats.org/markup-compatibility/2006">
          <mc:Choice Requires="x14">
            <control shapeId="108580" r:id="rId34" name="Check Box 36">
              <controlPr defaultSize="0" autoFill="0" autoLine="0" autoPict="0">
                <anchor moveWithCells="1">
                  <from>
                    <xdr:col>2</xdr:col>
                    <xdr:colOff>523875</xdr:colOff>
                    <xdr:row>36</xdr:row>
                    <xdr:rowOff>152400</xdr:rowOff>
                  </from>
                  <to>
                    <xdr:col>2</xdr:col>
                    <xdr:colOff>771525</xdr:colOff>
                    <xdr:row>38</xdr:row>
                    <xdr:rowOff>133350</xdr:rowOff>
                  </to>
                </anchor>
              </controlPr>
            </control>
          </mc:Choice>
        </mc:AlternateContent>
        <mc:AlternateContent xmlns:mc="http://schemas.openxmlformats.org/markup-compatibility/2006">
          <mc:Choice Requires="x14">
            <control shapeId="108581" r:id="rId35" name="Check Box 37">
              <controlPr defaultSize="0" autoFill="0" autoLine="0" autoPict="0">
                <anchor moveWithCells="1">
                  <from>
                    <xdr:col>6</xdr:col>
                    <xdr:colOff>76200</xdr:colOff>
                    <xdr:row>49</xdr:row>
                    <xdr:rowOff>85725</xdr:rowOff>
                  </from>
                  <to>
                    <xdr:col>9</xdr:col>
                    <xdr:colOff>400050</xdr:colOff>
                    <xdr:row>50</xdr:row>
                    <xdr:rowOff>85725</xdr:rowOff>
                  </to>
                </anchor>
              </controlPr>
            </control>
          </mc:Choice>
        </mc:AlternateContent>
        <mc:AlternateContent xmlns:mc="http://schemas.openxmlformats.org/markup-compatibility/2006">
          <mc:Choice Requires="x14">
            <control shapeId="108582" r:id="rId36" name="Check Box 38">
              <controlPr defaultSize="0" autoFill="0" autoLine="0" autoPict="0">
                <anchor moveWithCells="1">
                  <from>
                    <xdr:col>6</xdr:col>
                    <xdr:colOff>76200</xdr:colOff>
                    <xdr:row>50</xdr:row>
                    <xdr:rowOff>66675</xdr:rowOff>
                  </from>
                  <to>
                    <xdr:col>9</xdr:col>
                    <xdr:colOff>152400</xdr:colOff>
                    <xdr:row>51</xdr:row>
                    <xdr:rowOff>85725</xdr:rowOff>
                  </to>
                </anchor>
              </controlPr>
            </control>
          </mc:Choice>
        </mc:AlternateContent>
        <mc:AlternateContent xmlns:mc="http://schemas.openxmlformats.org/markup-compatibility/2006">
          <mc:Choice Requires="x14">
            <control shapeId="108583" r:id="rId37" name="Check Box 39">
              <controlPr defaultSize="0" autoFill="0" autoLine="0" autoPict="0">
                <anchor moveWithCells="1">
                  <from>
                    <xdr:col>0</xdr:col>
                    <xdr:colOff>95250</xdr:colOff>
                    <xdr:row>17</xdr:row>
                    <xdr:rowOff>0</xdr:rowOff>
                  </from>
                  <to>
                    <xdr:col>1</xdr:col>
                    <xdr:colOff>247650</xdr:colOff>
                    <xdr:row>18</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A1C4CAD-D643-44D3-87E1-E0A43604664E}">
          <x14:formula1>
            <xm:f>'別紙2-１-2(1) 介護ロボット等導入支援　総表（直接補助）'!$AD$5:$AD$23</xm:f>
          </x14:formula1>
          <xm:sqref>B11:M11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7987A-4784-4A03-AC5E-8A1AD535FB50}">
  <sheetPr>
    <tabColor rgb="FF00B050"/>
    <pageSetUpPr fitToPage="1"/>
  </sheetPr>
  <dimension ref="A1:W70"/>
  <sheetViews>
    <sheetView showGridLines="0" view="pageBreakPreview" zoomScale="85" zoomScaleNormal="70" zoomScaleSheetLayoutView="85" workbookViewId="0">
      <selection activeCell="G65" sqref="G65"/>
    </sheetView>
  </sheetViews>
  <sheetFormatPr defaultColWidth="5.625" defaultRowHeight="14.25" x14ac:dyDescent="0.15"/>
  <cols>
    <col min="1" max="1" width="3.875" style="95" customWidth="1"/>
    <col min="2" max="2" width="5.625" style="95"/>
    <col min="3" max="3" width="12.875" style="95" customWidth="1"/>
    <col min="4" max="4" width="5.625" style="95"/>
    <col min="5" max="5" width="18" style="95" customWidth="1"/>
    <col min="6" max="21" width="5.625" style="95"/>
    <col min="22" max="22" width="3.875" style="95" customWidth="1"/>
    <col min="23" max="23" width="2.75" style="95" customWidth="1"/>
    <col min="24" max="16384" width="5.625" style="95"/>
  </cols>
  <sheetData>
    <row r="1" spans="1:23" ht="17.25" x14ac:dyDescent="0.15">
      <c r="A1" s="4" t="s">
        <v>193</v>
      </c>
      <c r="B1" s="5"/>
      <c r="C1" s="5"/>
      <c r="D1" s="5"/>
      <c r="E1" s="5"/>
      <c r="F1" s="5"/>
      <c r="G1" s="5"/>
      <c r="H1" s="5"/>
      <c r="I1" s="5"/>
      <c r="J1" s="5"/>
    </row>
    <row r="2" spans="1:23" ht="38.25" customHeight="1" x14ac:dyDescent="0.15">
      <c r="A2" s="404" t="s">
        <v>194</v>
      </c>
      <c r="B2" s="356"/>
      <c r="C2" s="356"/>
      <c r="D2" s="356"/>
      <c r="E2" s="356"/>
      <c r="F2" s="356"/>
      <c r="G2" s="356"/>
      <c r="H2" s="356"/>
      <c r="I2" s="356"/>
      <c r="J2" s="356"/>
      <c r="K2" s="356"/>
      <c r="L2" s="356"/>
      <c r="M2" s="356"/>
      <c r="N2" s="356"/>
      <c r="O2" s="356"/>
      <c r="P2" s="356"/>
      <c r="Q2" s="356"/>
      <c r="R2" s="356"/>
      <c r="S2" s="356"/>
      <c r="T2" s="356"/>
      <c r="U2" s="356"/>
      <c r="V2" s="356"/>
      <c r="W2" s="356"/>
    </row>
    <row r="3" spans="1:23" ht="21.75" customHeight="1" x14ac:dyDescent="0.15">
      <c r="A3" s="356"/>
      <c r="B3" s="356"/>
      <c r="C3" s="356"/>
      <c r="D3" s="356"/>
      <c r="E3" s="356"/>
      <c r="F3" s="356"/>
      <c r="G3" s="356"/>
      <c r="H3" s="356"/>
      <c r="I3" s="356"/>
      <c r="J3" s="356"/>
      <c r="K3" s="356"/>
      <c r="L3" s="356"/>
      <c r="M3" s="356"/>
      <c r="N3" s="356"/>
      <c r="O3" s="356"/>
      <c r="P3" s="356"/>
      <c r="Q3" s="356"/>
      <c r="R3" s="356"/>
      <c r="S3" s="356"/>
      <c r="T3" s="356"/>
      <c r="U3" s="356"/>
      <c r="V3" s="356"/>
      <c r="W3" s="356"/>
    </row>
    <row r="4" spans="1:23" s="116" customFormat="1" ht="9.75" customHeight="1" x14ac:dyDescent="0.15">
      <c r="A4" s="114"/>
      <c r="B4" s="115"/>
      <c r="C4" s="115"/>
      <c r="D4" s="115"/>
      <c r="E4" s="115"/>
      <c r="F4" s="115"/>
      <c r="G4" s="115"/>
      <c r="H4" s="115"/>
      <c r="I4" s="115"/>
      <c r="J4" s="115"/>
    </row>
    <row r="5" spans="1:23" s="119" customFormat="1" ht="18.75" x14ac:dyDescent="0.15">
      <c r="A5" s="117"/>
      <c r="B5" s="118"/>
      <c r="C5" s="118"/>
      <c r="D5" s="118"/>
      <c r="E5" s="118"/>
      <c r="F5" s="118"/>
      <c r="G5" s="118"/>
      <c r="H5" s="117"/>
      <c r="I5" s="117"/>
      <c r="J5" s="117"/>
      <c r="P5" s="325" t="s">
        <v>5</v>
      </c>
      <c r="Q5" s="325"/>
      <c r="R5" s="325"/>
      <c r="S5" s="326"/>
      <c r="T5" s="326"/>
      <c r="U5" s="326"/>
      <c r="V5" s="326"/>
    </row>
    <row r="6" spans="1:23" s="119" customFormat="1" ht="18.75" x14ac:dyDescent="0.15">
      <c r="A6" s="117"/>
      <c r="B6" s="118"/>
      <c r="C6" s="118"/>
      <c r="D6" s="118"/>
      <c r="E6" s="118"/>
      <c r="F6" s="118"/>
      <c r="G6" s="118"/>
      <c r="H6" s="117"/>
      <c r="I6" s="117"/>
      <c r="J6" s="117"/>
      <c r="P6" s="120"/>
      <c r="Q6" s="120"/>
      <c r="R6" s="120"/>
      <c r="S6" s="121"/>
      <c r="T6" s="121"/>
      <c r="U6" s="121"/>
      <c r="V6" s="121"/>
    </row>
    <row r="7" spans="1:23" s="90" customFormat="1" ht="15" thickBot="1" x14ac:dyDescent="0.2">
      <c r="A7" s="12"/>
      <c r="B7" s="12"/>
      <c r="C7" s="16" t="s">
        <v>67</v>
      </c>
      <c r="D7" s="12"/>
      <c r="E7" s="12"/>
      <c r="F7" s="12"/>
      <c r="G7" s="12"/>
      <c r="H7" s="12"/>
      <c r="I7" s="12"/>
      <c r="J7" s="12"/>
    </row>
    <row r="8" spans="1:23" s="90" customFormat="1" ht="23.1" customHeight="1" x14ac:dyDescent="0.15">
      <c r="A8" s="12"/>
      <c r="B8" s="12"/>
      <c r="C8" s="15" t="s">
        <v>8</v>
      </c>
      <c r="D8" s="327"/>
      <c r="E8" s="328"/>
      <c r="F8" s="328"/>
      <c r="G8" s="328"/>
      <c r="H8" s="328"/>
      <c r="I8" s="328"/>
      <c r="J8" s="328"/>
      <c r="K8" s="329"/>
    </row>
    <row r="9" spans="1:23" s="90" customFormat="1" ht="23.1" customHeight="1" x14ac:dyDescent="0.15">
      <c r="A9" s="12"/>
      <c r="B9" s="12"/>
      <c r="C9" s="14" t="s">
        <v>69</v>
      </c>
      <c r="D9" s="330"/>
      <c r="E9" s="331"/>
      <c r="F9" s="331"/>
      <c r="G9" s="331"/>
      <c r="H9" s="331"/>
      <c r="I9" s="331"/>
      <c r="J9" s="331"/>
      <c r="K9" s="332"/>
    </row>
    <row r="10" spans="1:23" s="90" customFormat="1" ht="23.1" customHeight="1" x14ac:dyDescent="0.15">
      <c r="A10" s="12"/>
      <c r="B10" s="12"/>
      <c r="C10" s="13" t="s">
        <v>111</v>
      </c>
      <c r="D10" s="333"/>
      <c r="E10" s="334"/>
      <c r="F10" s="335" t="s">
        <v>112</v>
      </c>
      <c r="G10" s="335"/>
      <c r="H10" s="335"/>
      <c r="I10" s="335"/>
      <c r="J10" s="335"/>
      <c r="K10" s="336"/>
    </row>
    <row r="11" spans="1:23" s="90" customFormat="1" ht="23.1" customHeight="1" thickBot="1" x14ac:dyDescent="0.2">
      <c r="A11" s="12"/>
      <c r="B11" s="12"/>
      <c r="C11" s="11" t="s">
        <v>113</v>
      </c>
      <c r="D11" s="337"/>
      <c r="E11" s="338"/>
      <c r="F11" s="339" t="s">
        <v>112</v>
      </c>
      <c r="G11" s="339"/>
      <c r="H11" s="339"/>
      <c r="I11" s="339"/>
      <c r="J11" s="339"/>
      <c r="K11" s="340"/>
    </row>
    <row r="12" spans="1:23" ht="9.9499999999999993" customHeight="1" x14ac:dyDescent="0.15">
      <c r="A12" s="5"/>
      <c r="B12" s="5"/>
      <c r="C12" s="5"/>
      <c r="D12" s="5"/>
      <c r="E12" s="5"/>
      <c r="F12" s="5"/>
      <c r="G12" s="5"/>
      <c r="H12" s="5"/>
      <c r="I12" s="5"/>
      <c r="J12" s="5"/>
    </row>
    <row r="13" spans="1:23" ht="20.100000000000001" customHeight="1" x14ac:dyDescent="0.15">
      <c r="A13" s="5"/>
      <c r="B13" s="341" t="s">
        <v>114</v>
      </c>
      <c r="C13" s="341"/>
      <c r="D13" s="341"/>
      <c r="E13" s="342">
        <f>$C$17+$E$17-$G$17+B43</f>
        <v>0</v>
      </c>
      <c r="F13" s="343"/>
      <c r="G13" s="343"/>
      <c r="H13" s="343"/>
      <c r="I13" s="343"/>
      <c r="J13" s="345" t="s">
        <v>115</v>
      </c>
      <c r="K13" s="346"/>
      <c r="M13" s="324"/>
      <c r="N13" s="324"/>
      <c r="O13" s="324"/>
      <c r="P13" s="324"/>
      <c r="Q13" s="324"/>
      <c r="R13" s="324"/>
      <c r="T13" s="91"/>
      <c r="U13" s="91"/>
    </row>
    <row r="14" spans="1:23" ht="20.100000000000001" customHeight="1" thickBot="1" x14ac:dyDescent="0.2">
      <c r="A14" s="5"/>
      <c r="B14" s="341"/>
      <c r="C14" s="341"/>
      <c r="D14" s="341"/>
      <c r="E14" s="344"/>
      <c r="F14" s="344"/>
      <c r="G14" s="344"/>
      <c r="H14" s="344"/>
      <c r="I14" s="344"/>
      <c r="J14" s="345"/>
      <c r="K14" s="346"/>
      <c r="M14" s="324"/>
      <c r="N14" s="324"/>
      <c r="O14" s="324"/>
      <c r="P14" s="324"/>
      <c r="Q14" s="324"/>
      <c r="R14" s="324"/>
      <c r="T14" s="91"/>
      <c r="U14" s="91"/>
    </row>
    <row r="15" spans="1:23" ht="9.9499999999999993" customHeight="1" x14ac:dyDescent="0.15">
      <c r="A15" s="5"/>
      <c r="B15" s="5"/>
      <c r="C15" s="5"/>
      <c r="D15" s="5"/>
      <c r="E15" s="5"/>
      <c r="F15" s="5"/>
      <c r="G15" s="5"/>
      <c r="H15" s="5"/>
      <c r="I15" s="5"/>
      <c r="J15" s="5"/>
    </row>
    <row r="16" spans="1:23" ht="39.950000000000003" customHeight="1" x14ac:dyDescent="0.15">
      <c r="A16" s="5"/>
      <c r="B16" s="5"/>
      <c r="C16" s="312" t="s">
        <v>116</v>
      </c>
      <c r="D16" s="313"/>
      <c r="E16" s="314" t="s">
        <v>117</v>
      </c>
      <c r="F16" s="315"/>
      <c r="G16" s="314" t="s">
        <v>118</v>
      </c>
      <c r="H16" s="315"/>
      <c r="I16" s="9"/>
      <c r="J16" s="9"/>
    </row>
    <row r="17" spans="1:21" ht="24.95" customHeight="1" x14ac:dyDescent="0.15">
      <c r="A17" s="5"/>
      <c r="B17" s="5"/>
      <c r="C17" s="316">
        <f>$P$26+$P$39</f>
        <v>0</v>
      </c>
      <c r="D17" s="317"/>
      <c r="E17" s="318">
        <f>$S$26+$S$39</f>
        <v>0</v>
      </c>
      <c r="F17" s="319"/>
      <c r="G17" s="320"/>
      <c r="H17" s="321"/>
      <c r="I17" s="10"/>
      <c r="J17" s="10"/>
    </row>
    <row r="18" spans="1:21" ht="9.9499999999999993" customHeight="1" x14ac:dyDescent="0.15">
      <c r="A18" s="5"/>
      <c r="B18" s="5"/>
      <c r="C18" s="5"/>
      <c r="D18" s="5"/>
      <c r="E18" s="5"/>
      <c r="F18" s="5"/>
      <c r="G18" s="5"/>
      <c r="H18" s="5"/>
      <c r="I18" s="5"/>
      <c r="J18" s="5"/>
    </row>
    <row r="19" spans="1:21" ht="18" customHeight="1" x14ac:dyDescent="0.15">
      <c r="A19" s="5"/>
      <c r="B19" s="5" t="s">
        <v>195</v>
      </c>
      <c r="C19" s="5"/>
      <c r="D19" s="5"/>
      <c r="E19" s="5"/>
      <c r="F19" s="5"/>
      <c r="G19" s="5"/>
      <c r="H19" s="5"/>
      <c r="I19" s="5"/>
      <c r="J19" s="5"/>
    </row>
    <row r="20" spans="1:21" s="8" customFormat="1" ht="24.95" customHeight="1" x14ac:dyDescent="0.15">
      <c r="A20" s="9"/>
      <c r="B20" s="94" t="s">
        <v>119</v>
      </c>
      <c r="C20" s="350" t="s">
        <v>120</v>
      </c>
      <c r="D20" s="350"/>
      <c r="E20" s="350"/>
      <c r="F20" s="350"/>
      <c r="G20" s="350"/>
      <c r="H20" s="350"/>
      <c r="I20" s="350"/>
      <c r="J20" s="350"/>
      <c r="K20" s="322" t="s">
        <v>121</v>
      </c>
      <c r="L20" s="322"/>
      <c r="M20" s="322" t="s">
        <v>122</v>
      </c>
      <c r="N20" s="322"/>
      <c r="O20" s="322"/>
      <c r="P20" s="322" t="s">
        <v>123</v>
      </c>
      <c r="Q20" s="322"/>
      <c r="R20" s="322"/>
      <c r="S20" s="323" t="s">
        <v>124</v>
      </c>
      <c r="T20" s="323"/>
      <c r="U20" s="323"/>
    </row>
    <row r="21" spans="1:21" ht="24.95" customHeight="1" x14ac:dyDescent="0.15">
      <c r="A21" s="5"/>
      <c r="B21" s="7">
        <v>1</v>
      </c>
      <c r="C21" s="311"/>
      <c r="D21" s="311"/>
      <c r="E21" s="311"/>
      <c r="F21" s="311"/>
      <c r="G21" s="311"/>
      <c r="H21" s="311"/>
      <c r="I21" s="311"/>
      <c r="J21" s="311"/>
      <c r="K21" s="6"/>
      <c r="L21" s="122" t="s">
        <v>125</v>
      </c>
      <c r="M21" s="351"/>
      <c r="N21" s="351"/>
      <c r="O21" s="351"/>
      <c r="P21" s="352">
        <f>K21*M21</f>
        <v>0</v>
      </c>
      <c r="Q21" s="352"/>
      <c r="R21" s="352"/>
      <c r="S21" s="351"/>
      <c r="T21" s="351"/>
      <c r="U21" s="351"/>
    </row>
    <row r="22" spans="1:21" ht="24.95" customHeight="1" x14ac:dyDescent="0.15">
      <c r="A22" s="5"/>
      <c r="B22" s="7">
        <v>2</v>
      </c>
      <c r="C22" s="408"/>
      <c r="D22" s="409"/>
      <c r="E22" s="409"/>
      <c r="F22" s="409"/>
      <c r="G22" s="409"/>
      <c r="H22" s="409"/>
      <c r="I22" s="409"/>
      <c r="J22" s="410"/>
      <c r="K22" s="6"/>
      <c r="L22" s="122" t="s">
        <v>125</v>
      </c>
      <c r="M22" s="405"/>
      <c r="N22" s="406"/>
      <c r="O22" s="407"/>
      <c r="P22" s="352">
        <f t="shared" ref="P22:P25" si="0">K22*M22</f>
        <v>0</v>
      </c>
      <c r="Q22" s="352"/>
      <c r="R22" s="352"/>
      <c r="S22" s="405"/>
      <c r="T22" s="406"/>
      <c r="U22" s="407"/>
    </row>
    <row r="23" spans="1:21" ht="24.95" customHeight="1" x14ac:dyDescent="0.15">
      <c r="A23" s="5"/>
      <c r="B23" s="7">
        <v>3</v>
      </c>
      <c r="C23" s="408"/>
      <c r="D23" s="409"/>
      <c r="E23" s="409"/>
      <c r="F23" s="409"/>
      <c r="G23" s="409"/>
      <c r="H23" s="409"/>
      <c r="I23" s="409"/>
      <c r="J23" s="410"/>
      <c r="K23" s="6"/>
      <c r="L23" s="122" t="s">
        <v>125</v>
      </c>
      <c r="M23" s="405"/>
      <c r="N23" s="406"/>
      <c r="O23" s="407"/>
      <c r="P23" s="352">
        <f t="shared" si="0"/>
        <v>0</v>
      </c>
      <c r="Q23" s="352"/>
      <c r="R23" s="352"/>
      <c r="S23" s="405"/>
      <c r="T23" s="406"/>
      <c r="U23" s="407"/>
    </row>
    <row r="24" spans="1:21" ht="24.95" customHeight="1" x14ac:dyDescent="0.15">
      <c r="A24" s="5"/>
      <c r="B24" s="7">
        <v>4</v>
      </c>
      <c r="C24" s="408"/>
      <c r="D24" s="409"/>
      <c r="E24" s="409"/>
      <c r="F24" s="409"/>
      <c r="G24" s="409"/>
      <c r="H24" s="409"/>
      <c r="I24" s="409"/>
      <c r="J24" s="410"/>
      <c r="K24" s="6"/>
      <c r="L24" s="122" t="s">
        <v>125</v>
      </c>
      <c r="M24" s="405"/>
      <c r="N24" s="406"/>
      <c r="O24" s="407"/>
      <c r="P24" s="352">
        <f t="shared" si="0"/>
        <v>0</v>
      </c>
      <c r="Q24" s="352"/>
      <c r="R24" s="352"/>
      <c r="S24" s="405"/>
      <c r="T24" s="406"/>
      <c r="U24" s="407"/>
    </row>
    <row r="25" spans="1:21" ht="24.95" customHeight="1" x14ac:dyDescent="0.15">
      <c r="A25" s="5"/>
      <c r="B25" s="7">
        <v>5</v>
      </c>
      <c r="C25" s="408"/>
      <c r="D25" s="409"/>
      <c r="E25" s="409"/>
      <c r="F25" s="409"/>
      <c r="G25" s="409"/>
      <c r="H25" s="409"/>
      <c r="I25" s="409"/>
      <c r="J25" s="410"/>
      <c r="K25" s="6"/>
      <c r="L25" s="122" t="s">
        <v>125</v>
      </c>
      <c r="M25" s="405"/>
      <c r="N25" s="406"/>
      <c r="O25" s="407"/>
      <c r="P25" s="352">
        <f t="shared" si="0"/>
        <v>0</v>
      </c>
      <c r="Q25" s="352"/>
      <c r="R25" s="352"/>
      <c r="S25" s="405"/>
      <c r="T25" s="406"/>
      <c r="U25" s="407"/>
    </row>
    <row r="26" spans="1:21" ht="24.95" customHeight="1" x14ac:dyDescent="0.15">
      <c r="A26" s="5"/>
      <c r="B26" s="5"/>
      <c r="C26" s="5"/>
      <c r="D26" s="5"/>
      <c r="E26" s="5"/>
      <c r="F26" s="5"/>
      <c r="G26" s="5"/>
      <c r="H26" s="5"/>
      <c r="I26" s="5"/>
      <c r="J26" s="5"/>
      <c r="M26" s="322" t="s">
        <v>126</v>
      </c>
      <c r="N26" s="322"/>
      <c r="O26" s="322"/>
      <c r="P26" s="353">
        <f>SUM(P21:R25)</f>
        <v>0</v>
      </c>
      <c r="Q26" s="354"/>
      <c r="R26" s="355"/>
      <c r="S26" s="353">
        <f>SUM(S21:U25)</f>
        <v>0</v>
      </c>
      <c r="T26" s="354"/>
      <c r="U26" s="355"/>
    </row>
    <row r="27" spans="1:21" ht="20.100000000000001" customHeight="1" x14ac:dyDescent="0.15">
      <c r="A27" s="5"/>
      <c r="B27" s="5" t="s">
        <v>196</v>
      </c>
      <c r="C27" s="5"/>
      <c r="D27" s="5"/>
      <c r="E27" s="5"/>
      <c r="F27" s="5"/>
      <c r="G27" s="5"/>
      <c r="H27" s="5"/>
      <c r="I27" s="5"/>
      <c r="J27" s="5"/>
      <c r="M27" s="31"/>
      <c r="N27" s="31"/>
      <c r="O27" s="31"/>
      <c r="P27" s="19"/>
      <c r="Q27" s="19"/>
      <c r="R27" s="19"/>
      <c r="S27" s="19"/>
      <c r="T27" s="19"/>
      <c r="U27" s="19"/>
    </row>
    <row r="28" spans="1:21" s="8" customFormat="1" ht="24.95" customHeight="1" x14ac:dyDescent="0.15">
      <c r="A28" s="9"/>
      <c r="B28" s="94" t="s">
        <v>119</v>
      </c>
      <c r="C28" s="350" t="s">
        <v>120</v>
      </c>
      <c r="D28" s="350"/>
      <c r="E28" s="350"/>
      <c r="F28" s="350"/>
      <c r="G28" s="350"/>
      <c r="H28" s="350"/>
      <c r="I28" s="350"/>
      <c r="J28" s="350"/>
      <c r="K28" s="322" t="s">
        <v>121</v>
      </c>
      <c r="L28" s="322"/>
      <c r="M28" s="322" t="s">
        <v>122</v>
      </c>
      <c r="N28" s="322"/>
      <c r="O28" s="322"/>
      <c r="P28" s="322" t="s">
        <v>123</v>
      </c>
      <c r="Q28" s="322"/>
      <c r="R28" s="322"/>
      <c r="S28" s="323" t="s">
        <v>124</v>
      </c>
      <c r="T28" s="323"/>
      <c r="U28" s="323"/>
    </row>
    <row r="29" spans="1:21" ht="24.95" customHeight="1" x14ac:dyDescent="0.15">
      <c r="A29" s="5"/>
      <c r="B29" s="7">
        <v>1</v>
      </c>
      <c r="C29" s="311"/>
      <c r="D29" s="311"/>
      <c r="E29" s="311"/>
      <c r="F29" s="311"/>
      <c r="G29" s="311"/>
      <c r="H29" s="311"/>
      <c r="I29" s="311"/>
      <c r="J29" s="311"/>
      <c r="K29" s="6"/>
      <c r="L29" s="92"/>
      <c r="M29" s="351"/>
      <c r="N29" s="351"/>
      <c r="O29" s="351"/>
      <c r="P29" s="352">
        <f t="shared" ref="P29:P38" si="1">K29*M29</f>
        <v>0</v>
      </c>
      <c r="Q29" s="352"/>
      <c r="R29" s="352"/>
      <c r="S29" s="351"/>
      <c r="T29" s="351"/>
      <c r="U29" s="351"/>
    </row>
    <row r="30" spans="1:21" ht="24.95" customHeight="1" x14ac:dyDescent="0.15">
      <c r="A30" s="5"/>
      <c r="B30" s="7">
        <v>2</v>
      </c>
      <c r="C30" s="311"/>
      <c r="D30" s="311"/>
      <c r="E30" s="311"/>
      <c r="F30" s="311"/>
      <c r="G30" s="311"/>
      <c r="H30" s="311"/>
      <c r="I30" s="311"/>
      <c r="J30" s="311"/>
      <c r="K30" s="6"/>
      <c r="L30" s="92"/>
      <c r="M30" s="351"/>
      <c r="N30" s="351"/>
      <c r="O30" s="351"/>
      <c r="P30" s="352">
        <f t="shared" si="1"/>
        <v>0</v>
      </c>
      <c r="Q30" s="352"/>
      <c r="R30" s="352"/>
      <c r="S30" s="351"/>
      <c r="T30" s="351"/>
      <c r="U30" s="351"/>
    </row>
    <row r="31" spans="1:21" ht="24.95" customHeight="1" x14ac:dyDescent="0.15">
      <c r="A31" s="5"/>
      <c r="B31" s="7">
        <v>3</v>
      </c>
      <c r="C31" s="311"/>
      <c r="D31" s="311"/>
      <c r="E31" s="311"/>
      <c r="F31" s="311"/>
      <c r="G31" s="311"/>
      <c r="H31" s="311"/>
      <c r="I31" s="311"/>
      <c r="J31" s="311"/>
      <c r="K31" s="6"/>
      <c r="L31" s="92"/>
      <c r="M31" s="351"/>
      <c r="N31" s="351"/>
      <c r="O31" s="351"/>
      <c r="P31" s="352">
        <f t="shared" si="1"/>
        <v>0</v>
      </c>
      <c r="Q31" s="352"/>
      <c r="R31" s="352"/>
      <c r="S31" s="351"/>
      <c r="T31" s="351"/>
      <c r="U31" s="351"/>
    </row>
    <row r="32" spans="1:21" ht="24.95" customHeight="1" x14ac:dyDescent="0.15">
      <c r="A32" s="5"/>
      <c r="B32" s="7">
        <v>4</v>
      </c>
      <c r="C32" s="311"/>
      <c r="D32" s="311"/>
      <c r="E32" s="311"/>
      <c r="F32" s="311"/>
      <c r="G32" s="311"/>
      <c r="H32" s="311"/>
      <c r="I32" s="311"/>
      <c r="J32" s="311"/>
      <c r="K32" s="6"/>
      <c r="L32" s="92"/>
      <c r="M32" s="351"/>
      <c r="N32" s="351"/>
      <c r="O32" s="351"/>
      <c r="P32" s="352">
        <f t="shared" si="1"/>
        <v>0</v>
      </c>
      <c r="Q32" s="352"/>
      <c r="R32" s="352"/>
      <c r="S32" s="351"/>
      <c r="T32" s="351"/>
      <c r="U32" s="351"/>
    </row>
    <row r="33" spans="1:21" ht="24.95" customHeight="1" x14ac:dyDescent="0.15">
      <c r="A33" s="5"/>
      <c r="B33" s="7">
        <v>5</v>
      </c>
      <c r="C33" s="311"/>
      <c r="D33" s="311"/>
      <c r="E33" s="311"/>
      <c r="F33" s="311"/>
      <c r="G33" s="311"/>
      <c r="H33" s="311"/>
      <c r="I33" s="311"/>
      <c r="J33" s="311"/>
      <c r="K33" s="6"/>
      <c r="L33" s="92"/>
      <c r="M33" s="351"/>
      <c r="N33" s="351"/>
      <c r="O33" s="351"/>
      <c r="P33" s="352">
        <f t="shared" si="1"/>
        <v>0</v>
      </c>
      <c r="Q33" s="352"/>
      <c r="R33" s="352"/>
      <c r="S33" s="351"/>
      <c r="T33" s="351"/>
      <c r="U33" s="351"/>
    </row>
    <row r="34" spans="1:21" ht="24.95" customHeight="1" x14ac:dyDescent="0.15">
      <c r="A34" s="5"/>
      <c r="B34" s="7">
        <v>6</v>
      </c>
      <c r="C34" s="311"/>
      <c r="D34" s="311"/>
      <c r="E34" s="311"/>
      <c r="F34" s="311"/>
      <c r="G34" s="311"/>
      <c r="H34" s="311"/>
      <c r="I34" s="311"/>
      <c r="J34" s="311"/>
      <c r="K34" s="6"/>
      <c r="L34" s="92"/>
      <c r="M34" s="351"/>
      <c r="N34" s="351"/>
      <c r="O34" s="351"/>
      <c r="P34" s="352">
        <f t="shared" si="1"/>
        <v>0</v>
      </c>
      <c r="Q34" s="352"/>
      <c r="R34" s="352"/>
      <c r="S34" s="351"/>
      <c r="T34" s="351"/>
      <c r="U34" s="351"/>
    </row>
    <row r="35" spans="1:21" ht="24.95" customHeight="1" x14ac:dyDescent="0.15">
      <c r="A35" s="5"/>
      <c r="B35" s="7">
        <v>7</v>
      </c>
      <c r="C35" s="311"/>
      <c r="D35" s="311"/>
      <c r="E35" s="311"/>
      <c r="F35" s="311"/>
      <c r="G35" s="311"/>
      <c r="H35" s="311"/>
      <c r="I35" s="311"/>
      <c r="J35" s="311"/>
      <c r="K35" s="6"/>
      <c r="L35" s="92"/>
      <c r="M35" s="351"/>
      <c r="N35" s="351"/>
      <c r="O35" s="351"/>
      <c r="P35" s="352">
        <f t="shared" si="1"/>
        <v>0</v>
      </c>
      <c r="Q35" s="352"/>
      <c r="R35" s="352"/>
      <c r="S35" s="351"/>
      <c r="T35" s="351"/>
      <c r="U35" s="351"/>
    </row>
    <row r="36" spans="1:21" ht="24.95" customHeight="1" x14ac:dyDescent="0.15">
      <c r="A36" s="5"/>
      <c r="B36" s="7">
        <v>8</v>
      </c>
      <c r="C36" s="311"/>
      <c r="D36" s="311"/>
      <c r="E36" s="311"/>
      <c r="F36" s="311"/>
      <c r="G36" s="311"/>
      <c r="H36" s="311"/>
      <c r="I36" s="311"/>
      <c r="J36" s="311"/>
      <c r="K36" s="6"/>
      <c r="L36" s="92"/>
      <c r="M36" s="351"/>
      <c r="N36" s="351"/>
      <c r="O36" s="351"/>
      <c r="P36" s="352">
        <f t="shared" si="1"/>
        <v>0</v>
      </c>
      <c r="Q36" s="352"/>
      <c r="R36" s="352"/>
      <c r="S36" s="351"/>
      <c r="T36" s="351"/>
      <c r="U36" s="351"/>
    </row>
    <row r="37" spans="1:21" ht="24.95" customHeight="1" x14ac:dyDescent="0.15">
      <c r="A37" s="5"/>
      <c r="B37" s="7">
        <v>9</v>
      </c>
      <c r="C37" s="311"/>
      <c r="D37" s="311"/>
      <c r="E37" s="311"/>
      <c r="F37" s="311"/>
      <c r="G37" s="311"/>
      <c r="H37" s="311"/>
      <c r="I37" s="311"/>
      <c r="J37" s="311"/>
      <c r="K37" s="6"/>
      <c r="L37" s="92"/>
      <c r="M37" s="351"/>
      <c r="N37" s="351"/>
      <c r="O37" s="351"/>
      <c r="P37" s="352">
        <f t="shared" si="1"/>
        <v>0</v>
      </c>
      <c r="Q37" s="352"/>
      <c r="R37" s="352"/>
      <c r="S37" s="351"/>
      <c r="T37" s="351"/>
      <c r="U37" s="351"/>
    </row>
    <row r="38" spans="1:21" ht="24.95" customHeight="1" x14ac:dyDescent="0.15">
      <c r="A38" s="5"/>
      <c r="B38" s="7">
        <v>10</v>
      </c>
      <c r="C38" s="311"/>
      <c r="D38" s="311"/>
      <c r="E38" s="311"/>
      <c r="F38" s="311"/>
      <c r="G38" s="311"/>
      <c r="H38" s="311"/>
      <c r="I38" s="311"/>
      <c r="J38" s="311"/>
      <c r="K38" s="6"/>
      <c r="L38" s="92"/>
      <c r="M38" s="351"/>
      <c r="N38" s="351"/>
      <c r="O38" s="351"/>
      <c r="P38" s="352">
        <f t="shared" si="1"/>
        <v>0</v>
      </c>
      <c r="Q38" s="352"/>
      <c r="R38" s="352"/>
      <c r="S38" s="351"/>
      <c r="T38" s="351"/>
      <c r="U38" s="351"/>
    </row>
    <row r="39" spans="1:21" ht="24.95" customHeight="1" x14ac:dyDescent="0.15">
      <c r="A39" s="5"/>
      <c r="B39" s="5"/>
      <c r="C39" s="5"/>
      <c r="D39" s="5"/>
      <c r="E39" s="5"/>
      <c r="F39" s="5"/>
      <c r="G39" s="5"/>
      <c r="H39" s="5"/>
      <c r="I39" s="5"/>
      <c r="J39" s="5"/>
      <c r="M39" s="322" t="s">
        <v>126</v>
      </c>
      <c r="N39" s="322"/>
      <c r="O39" s="322"/>
      <c r="P39" s="353">
        <f>SUM(P29:R38)</f>
        <v>0</v>
      </c>
      <c r="Q39" s="354"/>
      <c r="R39" s="355"/>
      <c r="S39" s="353">
        <f>SUM(S29:U38)</f>
        <v>0</v>
      </c>
      <c r="T39" s="354"/>
      <c r="U39" s="355"/>
    </row>
    <row r="40" spans="1:21" ht="29.25" customHeight="1" x14ac:dyDescent="0.15">
      <c r="A40" s="5"/>
      <c r="B40" s="5"/>
      <c r="C40" s="5"/>
      <c r="D40" s="5"/>
      <c r="E40" s="5"/>
      <c r="F40" s="5"/>
      <c r="G40" s="5"/>
      <c r="H40" s="5"/>
      <c r="I40" s="5"/>
      <c r="J40" s="5"/>
    </row>
    <row r="41" spans="1:21" ht="24.95" customHeight="1" x14ac:dyDescent="0.15">
      <c r="A41" s="5"/>
      <c r="B41" s="30" t="s">
        <v>197</v>
      </c>
      <c r="C41" s="5"/>
      <c r="D41" s="5"/>
      <c r="E41" s="5"/>
      <c r="F41" s="5"/>
      <c r="G41" s="5"/>
      <c r="H41" s="5"/>
      <c r="I41" s="5"/>
      <c r="J41" s="5"/>
      <c r="M41" s="31"/>
      <c r="N41" s="31"/>
      <c r="O41" s="31"/>
      <c r="P41" s="19"/>
      <c r="Q41" s="19"/>
      <c r="R41" s="19"/>
      <c r="S41" s="19"/>
      <c r="T41" s="19"/>
      <c r="U41" s="19"/>
    </row>
    <row r="42" spans="1:21" ht="24.95" customHeight="1" x14ac:dyDescent="0.15">
      <c r="A42" s="5"/>
      <c r="B42" s="313" t="s">
        <v>198</v>
      </c>
      <c r="C42" s="313"/>
      <c r="D42" s="5"/>
      <c r="E42" s="5"/>
      <c r="F42" s="5"/>
      <c r="G42" s="5"/>
      <c r="H42" s="5"/>
      <c r="I42" s="5"/>
      <c r="J42" s="5"/>
      <c r="M42" s="31"/>
      <c r="N42" s="31"/>
      <c r="O42" s="31"/>
      <c r="P42" s="19"/>
      <c r="Q42" s="19"/>
      <c r="R42" s="19"/>
      <c r="S42" s="19"/>
      <c r="T42" s="19"/>
      <c r="U42" s="19"/>
    </row>
    <row r="43" spans="1:21" ht="24.95" customHeight="1" x14ac:dyDescent="0.15">
      <c r="A43" s="5"/>
      <c r="B43" s="316">
        <f>H49</f>
        <v>0</v>
      </c>
      <c r="C43" s="317"/>
      <c r="D43" s="5"/>
      <c r="E43" s="5"/>
      <c r="F43" s="5"/>
      <c r="G43" s="5"/>
      <c r="H43" s="5"/>
      <c r="I43" s="5"/>
      <c r="J43" s="5"/>
      <c r="M43" s="31"/>
      <c r="N43" s="31"/>
      <c r="O43" s="31"/>
      <c r="P43" s="19"/>
      <c r="Q43" s="19"/>
      <c r="R43" s="19"/>
      <c r="S43" s="19"/>
      <c r="T43" s="19"/>
      <c r="U43" s="19"/>
    </row>
    <row r="44" spans="1:21" ht="26.25" customHeight="1" x14ac:dyDescent="0.15">
      <c r="A44" s="5"/>
      <c r="B44" s="5"/>
      <c r="C44" s="5"/>
      <c r="D44" s="5"/>
      <c r="E44" s="5"/>
      <c r="F44" s="5"/>
      <c r="G44" s="5"/>
      <c r="H44" s="5"/>
      <c r="I44" s="5"/>
      <c r="J44" s="5"/>
      <c r="M44" s="31"/>
      <c r="N44" s="31"/>
      <c r="O44" s="31"/>
      <c r="P44" s="19"/>
      <c r="Q44" s="19"/>
      <c r="R44" s="19"/>
      <c r="S44" s="19"/>
      <c r="T44" s="19"/>
      <c r="U44" s="19"/>
    </row>
    <row r="45" spans="1:21" ht="19.5" customHeight="1" x14ac:dyDescent="0.15">
      <c r="A45" s="5"/>
      <c r="B45" s="420" t="s">
        <v>199</v>
      </c>
      <c r="C45" s="421"/>
      <c r="D45" s="421"/>
      <c r="E45" s="421"/>
      <c r="F45" s="421"/>
      <c r="G45" s="421"/>
      <c r="H45" s="421"/>
      <c r="I45" s="421"/>
      <c r="J45" s="421"/>
      <c r="K45" s="422"/>
      <c r="M45" s="31"/>
      <c r="N45" s="31"/>
      <c r="O45" s="31"/>
      <c r="P45" s="19"/>
      <c r="Q45" s="19"/>
      <c r="R45" s="19"/>
      <c r="S45" s="19"/>
      <c r="T45" s="19"/>
      <c r="U45" s="19"/>
    </row>
    <row r="46" spans="1:21" ht="50.1" customHeight="1" x14ac:dyDescent="0.15">
      <c r="A46" s="5"/>
      <c r="B46" s="411"/>
      <c r="C46" s="412"/>
      <c r="D46" s="412"/>
      <c r="E46" s="412"/>
      <c r="F46" s="412"/>
      <c r="G46" s="412"/>
      <c r="H46" s="412"/>
      <c r="I46" s="412"/>
      <c r="J46" s="412"/>
      <c r="K46" s="413"/>
      <c r="M46" s="31"/>
      <c r="N46" s="31"/>
      <c r="O46" s="31"/>
      <c r="P46" s="19"/>
      <c r="Q46" s="19"/>
      <c r="R46" s="19"/>
      <c r="S46" s="19"/>
      <c r="T46" s="19"/>
      <c r="U46" s="19"/>
    </row>
    <row r="47" spans="1:21" ht="50.1" customHeight="1" x14ac:dyDescent="0.15">
      <c r="A47" s="5"/>
      <c r="B47" s="414"/>
      <c r="C47" s="415"/>
      <c r="D47" s="415"/>
      <c r="E47" s="415"/>
      <c r="F47" s="415"/>
      <c r="G47" s="415"/>
      <c r="H47" s="415"/>
      <c r="I47" s="415"/>
      <c r="J47" s="415"/>
      <c r="K47" s="416"/>
      <c r="M47" s="31"/>
      <c r="N47" s="31"/>
      <c r="O47" s="31"/>
      <c r="P47" s="19"/>
      <c r="Q47" s="19"/>
      <c r="R47" s="19"/>
      <c r="S47" s="19"/>
      <c r="T47" s="19"/>
      <c r="U47" s="19"/>
    </row>
    <row r="48" spans="1:21" ht="50.1" customHeight="1" x14ac:dyDescent="0.15">
      <c r="A48" s="5"/>
      <c r="B48" s="417"/>
      <c r="C48" s="418"/>
      <c r="D48" s="418"/>
      <c r="E48" s="418"/>
      <c r="F48" s="418"/>
      <c r="G48" s="418"/>
      <c r="H48" s="418"/>
      <c r="I48" s="418"/>
      <c r="J48" s="418"/>
      <c r="K48" s="419"/>
      <c r="M48" s="31"/>
      <c r="N48" s="31"/>
      <c r="O48" s="31"/>
      <c r="P48" s="19"/>
      <c r="Q48" s="19"/>
      <c r="R48" s="19"/>
      <c r="S48" s="19"/>
      <c r="T48" s="19"/>
      <c r="U48" s="19"/>
    </row>
    <row r="49" spans="1:21" ht="29.25" customHeight="1" x14ac:dyDescent="0.15">
      <c r="A49" s="5"/>
      <c r="B49" s="423" t="s">
        <v>200</v>
      </c>
      <c r="C49" s="424"/>
      <c r="D49" s="424"/>
      <c r="E49" s="424"/>
      <c r="F49" s="424"/>
      <c r="G49" s="424"/>
      <c r="H49" s="408"/>
      <c r="I49" s="409"/>
      <c r="J49" s="409"/>
      <c r="K49" s="410"/>
      <c r="M49" s="31"/>
      <c r="N49" s="31"/>
      <c r="O49" s="31"/>
      <c r="P49" s="19"/>
      <c r="Q49" s="19"/>
      <c r="R49" s="19"/>
      <c r="S49" s="19"/>
      <c r="T49" s="19"/>
      <c r="U49" s="19"/>
    </row>
    <row r="50" spans="1:21" ht="29.25" customHeight="1" x14ac:dyDescent="0.15">
      <c r="A50" s="5"/>
      <c r="B50" s="32"/>
      <c r="C50" s="32"/>
      <c r="D50" s="123"/>
      <c r="E50" s="123"/>
      <c r="F50" s="124"/>
      <c r="G50" s="125"/>
      <c r="H50" s="125"/>
      <c r="I50" s="125"/>
      <c r="J50" s="5"/>
      <c r="M50" s="31"/>
      <c r="N50" s="31"/>
      <c r="O50" s="31"/>
      <c r="P50" s="19"/>
      <c r="Q50" s="19"/>
      <c r="R50" s="19"/>
      <c r="S50" s="19"/>
      <c r="T50" s="19"/>
      <c r="U50" s="19"/>
    </row>
    <row r="51" spans="1:21" ht="20.100000000000001" customHeight="1" x14ac:dyDescent="0.15">
      <c r="A51" s="5"/>
      <c r="B51" s="349" t="s">
        <v>133</v>
      </c>
      <c r="C51" s="350"/>
      <c r="D51" s="309"/>
      <c r="E51" s="309"/>
      <c r="F51" s="309"/>
      <c r="G51" s="309"/>
      <c r="H51" s="309"/>
      <c r="I51" s="309"/>
      <c r="J51" s="309"/>
      <c r="K51" s="310"/>
      <c r="L51" s="310"/>
      <c r="M51" s="310"/>
      <c r="N51" s="310"/>
      <c r="O51" s="310"/>
      <c r="P51" s="310"/>
      <c r="Q51" s="310"/>
      <c r="R51" s="310"/>
      <c r="S51" s="310"/>
      <c r="T51" s="310"/>
      <c r="U51" s="310"/>
    </row>
    <row r="52" spans="1:21" ht="20.100000000000001" customHeight="1" x14ac:dyDescent="0.15">
      <c r="A52" s="5"/>
      <c r="B52" s="350"/>
      <c r="C52" s="350"/>
      <c r="D52" s="309"/>
      <c r="E52" s="309"/>
      <c r="F52" s="309"/>
      <c r="G52" s="309"/>
      <c r="H52" s="309"/>
      <c r="I52" s="309"/>
      <c r="J52" s="309"/>
      <c r="K52" s="310"/>
      <c r="L52" s="310"/>
      <c r="M52" s="310"/>
      <c r="N52" s="310"/>
      <c r="O52" s="310"/>
      <c r="P52" s="310"/>
      <c r="Q52" s="310"/>
      <c r="R52" s="310"/>
      <c r="S52" s="310"/>
      <c r="T52" s="310"/>
      <c r="U52" s="310"/>
    </row>
    <row r="53" spans="1:21" ht="20.100000000000001" customHeight="1" x14ac:dyDescent="0.15">
      <c r="A53" s="5"/>
      <c r="B53" s="350"/>
      <c r="C53" s="350"/>
      <c r="D53" s="309"/>
      <c r="E53" s="309"/>
      <c r="F53" s="309"/>
      <c r="G53" s="309"/>
      <c r="H53" s="309"/>
      <c r="I53" s="309"/>
      <c r="J53" s="309"/>
      <c r="K53" s="310"/>
      <c r="L53" s="310"/>
      <c r="M53" s="310"/>
      <c r="N53" s="310"/>
      <c r="O53" s="310"/>
      <c r="P53" s="310"/>
      <c r="Q53" s="310"/>
      <c r="R53" s="310"/>
      <c r="S53" s="310"/>
      <c r="T53" s="310"/>
      <c r="U53" s="310"/>
    </row>
    <row r="54" spans="1:21" ht="122.25" customHeight="1" x14ac:dyDescent="0.15">
      <c r="A54" s="5"/>
      <c r="B54" s="350"/>
      <c r="C54" s="350"/>
      <c r="D54" s="309"/>
      <c r="E54" s="309"/>
      <c r="F54" s="309"/>
      <c r="G54" s="309"/>
      <c r="H54" s="309"/>
      <c r="I54" s="309"/>
      <c r="J54" s="309"/>
      <c r="K54" s="310"/>
      <c r="L54" s="310"/>
      <c r="M54" s="310"/>
      <c r="N54" s="310"/>
      <c r="O54" s="310"/>
      <c r="P54" s="310"/>
      <c r="Q54" s="310"/>
      <c r="R54" s="310"/>
      <c r="S54" s="310"/>
      <c r="T54" s="310"/>
      <c r="U54" s="310"/>
    </row>
    <row r="55" spans="1:21" ht="20.100000000000001" customHeight="1" x14ac:dyDescent="0.15">
      <c r="A55" s="5"/>
      <c r="B55" s="126"/>
      <c r="C55" s="127"/>
      <c r="D55" s="93"/>
      <c r="E55" s="93"/>
      <c r="F55" s="93"/>
      <c r="G55" s="93"/>
      <c r="H55" s="93"/>
      <c r="I55" s="93"/>
      <c r="J55" s="93"/>
      <c r="K55" s="93"/>
      <c r="L55" s="93"/>
      <c r="M55" s="93"/>
      <c r="N55" s="93"/>
      <c r="O55" s="93"/>
      <c r="P55" s="93"/>
    </row>
    <row r="56" spans="1:21" ht="20.100000000000001" customHeight="1" x14ac:dyDescent="0.15">
      <c r="A56" s="5"/>
      <c r="B56" s="241"/>
      <c r="C56" s="241"/>
      <c r="D56" s="241"/>
      <c r="E56" s="241"/>
      <c r="F56" s="241"/>
      <c r="G56" s="241"/>
      <c r="H56" s="241"/>
      <c r="I56" s="241"/>
      <c r="J56" s="241"/>
      <c r="K56" s="241"/>
      <c r="L56" s="241"/>
      <c r="M56" s="241"/>
      <c r="N56" s="241"/>
      <c r="O56" s="241"/>
      <c r="P56" s="241"/>
      <c r="Q56" s="241"/>
      <c r="R56" s="241"/>
      <c r="S56" s="241"/>
      <c r="T56" s="241"/>
      <c r="U56" s="241"/>
    </row>
    <row r="57" spans="1:21" ht="20.100000000000001" customHeight="1" x14ac:dyDescent="0.15">
      <c r="A57" s="5"/>
      <c r="B57" s="241"/>
      <c r="C57" s="241"/>
      <c r="D57" s="241"/>
      <c r="E57" s="241"/>
      <c r="F57" s="241"/>
      <c r="G57" s="241"/>
      <c r="H57" s="241"/>
      <c r="I57" s="241"/>
      <c r="J57" s="241"/>
      <c r="K57" s="241"/>
      <c r="L57" s="241"/>
      <c r="M57" s="241"/>
      <c r="N57" s="241"/>
      <c r="O57" s="241"/>
      <c r="P57" s="241"/>
      <c r="Q57" s="241"/>
      <c r="R57" s="241"/>
      <c r="S57" s="241"/>
      <c r="T57" s="241"/>
      <c r="U57" s="241"/>
    </row>
    <row r="58" spans="1:21" ht="20.100000000000001" customHeight="1" x14ac:dyDescent="0.15">
      <c r="A58" s="5"/>
      <c r="B58" s="241"/>
      <c r="C58" s="241"/>
      <c r="D58" s="241"/>
      <c r="E58" s="241"/>
      <c r="F58" s="241"/>
      <c r="G58" s="241"/>
      <c r="H58" s="241"/>
      <c r="I58" s="241"/>
      <c r="J58" s="241"/>
      <c r="K58" s="241"/>
      <c r="L58" s="241"/>
      <c r="M58" s="241"/>
      <c r="N58" s="241"/>
      <c r="O58" s="241"/>
      <c r="P58" s="241"/>
      <c r="Q58" s="241"/>
      <c r="R58" s="241"/>
      <c r="S58" s="241"/>
      <c r="T58" s="241"/>
      <c r="U58" s="241"/>
    </row>
    <row r="59" spans="1:21" ht="20.100000000000001" customHeight="1" x14ac:dyDescent="0.15">
      <c r="A59" s="5"/>
      <c r="B59" s="241"/>
      <c r="C59" s="241"/>
      <c r="D59" s="241"/>
      <c r="E59" s="241"/>
      <c r="F59" s="241"/>
      <c r="G59" s="241"/>
      <c r="H59" s="241"/>
      <c r="I59" s="241"/>
      <c r="J59" s="241"/>
      <c r="K59" s="241"/>
      <c r="L59" s="241"/>
      <c r="M59" s="241"/>
      <c r="N59" s="241"/>
      <c r="O59" s="241"/>
      <c r="P59" s="241"/>
      <c r="Q59" s="241"/>
      <c r="R59" s="241"/>
      <c r="S59" s="241"/>
      <c r="T59" s="241"/>
      <c r="U59" s="241"/>
    </row>
    <row r="60" spans="1:21" ht="20.100000000000001" customHeight="1" x14ac:dyDescent="0.15">
      <c r="A60" s="5"/>
      <c r="B60" s="5"/>
      <c r="C60" s="5"/>
      <c r="D60" s="5"/>
      <c r="E60" s="5"/>
      <c r="F60" s="5"/>
      <c r="G60" s="5"/>
      <c r="H60" s="5"/>
      <c r="I60" s="5"/>
      <c r="J60" s="5"/>
    </row>
    <row r="61" spans="1:21" ht="20.100000000000001" customHeight="1" x14ac:dyDescent="0.15">
      <c r="A61" s="5"/>
      <c r="B61" s="5"/>
      <c r="C61" s="5"/>
      <c r="D61" s="5"/>
      <c r="E61" s="5"/>
      <c r="F61" s="5"/>
      <c r="G61" s="5"/>
      <c r="H61" s="5"/>
      <c r="I61" s="5"/>
      <c r="J61" s="5"/>
    </row>
    <row r="62" spans="1:21" ht="20.100000000000001" customHeight="1" x14ac:dyDescent="0.15"/>
    <row r="63" spans="1:21" ht="20.100000000000001" customHeight="1" x14ac:dyDescent="0.15"/>
    <row r="64" spans="1:21"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sheetData>
  <mergeCells count="104">
    <mergeCell ref="B51:C54"/>
    <mergeCell ref="D51:U54"/>
    <mergeCell ref="B46:K48"/>
    <mergeCell ref="B45:K45"/>
    <mergeCell ref="H49:K49"/>
    <mergeCell ref="B49:G49"/>
    <mergeCell ref="C38:J38"/>
    <mergeCell ref="M38:O38"/>
    <mergeCell ref="P38:R38"/>
    <mergeCell ref="S38:U38"/>
    <mergeCell ref="M39:O39"/>
    <mergeCell ref="P39:R39"/>
    <mergeCell ref="S39:U39"/>
    <mergeCell ref="C37:J37"/>
    <mergeCell ref="M37:O37"/>
    <mergeCell ref="P37:R37"/>
    <mergeCell ref="S37:U37"/>
    <mergeCell ref="C34:J34"/>
    <mergeCell ref="M34:O34"/>
    <mergeCell ref="P34:R34"/>
    <mergeCell ref="S34:U34"/>
    <mergeCell ref="C35:J35"/>
    <mergeCell ref="M35:O35"/>
    <mergeCell ref="P35:R35"/>
    <mergeCell ref="S35:U35"/>
    <mergeCell ref="C30:J30"/>
    <mergeCell ref="M30:O30"/>
    <mergeCell ref="P30:R30"/>
    <mergeCell ref="S30:U30"/>
    <mergeCell ref="C31:J31"/>
    <mergeCell ref="M31:O31"/>
    <mergeCell ref="P31:R31"/>
    <mergeCell ref="S31:U31"/>
    <mergeCell ref="C36:J36"/>
    <mergeCell ref="M36:O36"/>
    <mergeCell ref="P36:R36"/>
    <mergeCell ref="S36:U36"/>
    <mergeCell ref="B42:C42"/>
    <mergeCell ref="B43:C43"/>
    <mergeCell ref="C29:J29"/>
    <mergeCell ref="M29:O29"/>
    <mergeCell ref="P29:R29"/>
    <mergeCell ref="S29:U29"/>
    <mergeCell ref="S25:U25"/>
    <mergeCell ref="S24:U24"/>
    <mergeCell ref="M25:O25"/>
    <mergeCell ref="M24:O24"/>
    <mergeCell ref="P25:R25"/>
    <mergeCell ref="P24:R24"/>
    <mergeCell ref="C32:J32"/>
    <mergeCell ref="M32:O32"/>
    <mergeCell ref="P32:R32"/>
    <mergeCell ref="C25:J25"/>
    <mergeCell ref="C24:J24"/>
    <mergeCell ref="M26:O26"/>
    <mergeCell ref="P26:R26"/>
    <mergeCell ref="S32:U32"/>
    <mergeCell ref="C33:J33"/>
    <mergeCell ref="M33:O33"/>
    <mergeCell ref="P33:R33"/>
    <mergeCell ref="S33:U33"/>
    <mergeCell ref="S23:U23"/>
    <mergeCell ref="S22:U22"/>
    <mergeCell ref="C28:J28"/>
    <mergeCell ref="K28:L28"/>
    <mergeCell ref="M28:O28"/>
    <mergeCell ref="P28:R28"/>
    <mergeCell ref="S28:U28"/>
    <mergeCell ref="C20:J20"/>
    <mergeCell ref="K20:L20"/>
    <mergeCell ref="M20:O20"/>
    <mergeCell ref="P20:R20"/>
    <mergeCell ref="S20:U20"/>
    <mergeCell ref="C21:J21"/>
    <mergeCell ref="M21:O21"/>
    <mergeCell ref="P21:R21"/>
    <mergeCell ref="S21:U21"/>
    <mergeCell ref="S26:U26"/>
    <mergeCell ref="M23:O23"/>
    <mergeCell ref="M22:O22"/>
    <mergeCell ref="P23:R23"/>
    <mergeCell ref="P22:R22"/>
    <mergeCell ref="C22:J22"/>
    <mergeCell ref="C23:J23"/>
    <mergeCell ref="C16:D16"/>
    <mergeCell ref="E16:F16"/>
    <mergeCell ref="G16:H16"/>
    <mergeCell ref="C17:D17"/>
    <mergeCell ref="E17:F17"/>
    <mergeCell ref="G17:H17"/>
    <mergeCell ref="D11:E11"/>
    <mergeCell ref="F11:K11"/>
    <mergeCell ref="B13:D14"/>
    <mergeCell ref="E13:I14"/>
    <mergeCell ref="J13:K14"/>
    <mergeCell ref="M13:R13"/>
    <mergeCell ref="M14:R14"/>
    <mergeCell ref="A2:W3"/>
    <mergeCell ref="P5:R5"/>
    <mergeCell ref="S5:V5"/>
    <mergeCell ref="D8:K8"/>
    <mergeCell ref="D9:K9"/>
    <mergeCell ref="D10:E10"/>
    <mergeCell ref="F10:K10"/>
  </mergeCells>
  <phoneticPr fontId="13"/>
  <dataValidations count="5">
    <dataValidation type="whole" allowBlank="1" showInputMessage="1" showErrorMessage="1" sqref="D10:D11" xr:uid="{3DDD114E-0575-4A00-8C61-389C09D591B4}">
      <formula1>0</formula1>
      <formula2>9999</formula2>
    </dataValidation>
    <dataValidation imeMode="halfAlpha" allowBlank="1" showInputMessage="1" showErrorMessage="1" sqref="M21:M25 N21:O21 P21:R25 M29:R38" xr:uid="{6B8A1ADC-5CD5-4C84-82EB-ABEA9BE19273}"/>
    <dataValidation type="whole" allowBlank="1" showInputMessage="1" showErrorMessage="1" sqref="K21:K25 K29:K38" xr:uid="{A8718D88-CEE2-4113-8118-88528D2DAC08}">
      <formula1>1</formula1>
      <formula2>100</formula2>
    </dataValidation>
    <dataValidation type="list" showDropDown="1" showInputMessage="1" showErrorMessage="1" sqref="L21:L25" xr:uid="{B6F06A30-ABF2-4B2D-AABF-FE76A9C5727D}">
      <formula1>"式,台"</formula1>
    </dataValidation>
    <dataValidation type="list" allowBlank="1" showInputMessage="1" showErrorMessage="1" sqref="L29:L38" xr:uid="{077D2A42-C939-4398-9768-22138AB5658A}">
      <formula1>"式,台"</formula1>
    </dataValidation>
  </dataValidations>
  <printOptions horizontalCentered="1"/>
  <pageMargins left="0.23622047244094491" right="0.23622047244094491" top="0.74803149606299213" bottom="0.74803149606299213" header="0.31496062992125984" footer="0.31496062992125984"/>
  <pageSetup paperSize="9" scale="52"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B15C439-FF31-4934-B9F1-2582580C52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328561-D06F-4E56-9BA1-A7E5297D17D6}">
  <ds:schemaRefs>
    <ds:schemaRef ds:uri="http://schemas.microsoft.com/sharepoint/v3/contenttype/forms"/>
  </ds:schemaRefs>
</ds:datastoreItem>
</file>

<file path=customXml/itemProps3.xml><?xml version="1.0" encoding="utf-8"?>
<ds:datastoreItem xmlns:ds="http://schemas.openxmlformats.org/officeDocument/2006/customXml" ds:itemID="{1D20C8F5-B162-4CF1-A83B-94B08B40DCEB}">
  <ds:schemaRefs>
    <ds:schemaRef ds:uri="http://schemas.microsoft.com/office/2006/metadata/properties"/>
    <ds:schemaRef ds:uri="http://schemas.microsoft.com/office/infopath/2007/PartnerControls"/>
    <ds:schemaRef ds:uri="263dbbe5-076b-4606-a03b-9598f5f2f35a"/>
    <ds:schemaRef ds:uri="3b7b391f-316a-4bc7-a585-b2bcaf106f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29</vt:i4>
      </vt:variant>
    </vt:vector>
  </HeadingPairs>
  <TitlesOfParts>
    <vt:vector size="35" baseType="lpstr">
      <vt:lpstr>Sheet1</vt:lpstr>
      <vt:lpstr>別紙2-１-2(1) 介護ロボット等導入支援　総表（直接補助）</vt:lpstr>
      <vt:lpstr>別紙2-１-４(1)　パッケージ型導入支援　総表（直接補助）</vt:lpstr>
      <vt:lpstr>別紙2-１-４(2)　パッケージ型導入支援　総表（間接補助）</vt:lpstr>
      <vt:lpstr>別紙2-１-４(3)　パッケージ型導入支援 事業計画 </vt:lpstr>
      <vt:lpstr>別紙2-１-４(4)　パッケージ型導入支援 積算内訳</vt:lpstr>
      <vt:lpstr>'別紙2-１-2(1) 介護ロボット等導入支援　総表（直接補助）'!Print_Area</vt:lpstr>
      <vt:lpstr>'別紙2-１-４(1)　パッケージ型導入支援　総表（直接補助）'!Print_Area</vt:lpstr>
      <vt:lpstr>'別紙2-１-４(2)　パッケージ型導入支援　総表（間接補助）'!Print_Area</vt:lpstr>
      <vt:lpstr>'別紙2-１-４(3)　パッケージ型導入支援 事業計画 '!Print_Area</vt:lpstr>
      <vt:lpstr>'別紙2-１-４(4)　パッケージ型導入支援 積算内訳'!Print_Area</vt:lpstr>
      <vt:lpstr>グループホーム</vt:lpstr>
      <vt:lpstr>居宅介護</vt:lpstr>
      <vt:lpstr>居宅訪問型児童発達支援</vt:lpstr>
      <vt:lpstr>計画相談支援</vt:lpstr>
      <vt:lpstr>行動援護</vt:lpstr>
      <vt:lpstr>児童発達支援</vt:lpstr>
      <vt:lpstr>自立訓練</vt:lpstr>
      <vt:lpstr>自立生活援助</vt:lpstr>
      <vt:lpstr>就労移行支援</vt:lpstr>
      <vt:lpstr>就労継続支援A型</vt:lpstr>
      <vt:lpstr>就労継続支援B型</vt:lpstr>
      <vt:lpstr>就労選択支援</vt:lpstr>
      <vt:lpstr>就労定着支援</vt:lpstr>
      <vt:lpstr>重度訪問介護</vt:lpstr>
      <vt:lpstr>障害児入所施設</vt:lpstr>
      <vt:lpstr>障害者支援施設</vt:lpstr>
      <vt:lpstr>生活介護</vt:lpstr>
      <vt:lpstr>短期入所</vt:lpstr>
      <vt:lpstr>地域移行支援</vt:lpstr>
      <vt:lpstr>地域定着支援</vt:lpstr>
      <vt:lpstr>同行援護</vt:lpstr>
      <vt:lpstr>保育所等訪問支援</vt:lpstr>
      <vt:lpstr>放課後等デイサービス</vt:lpstr>
      <vt:lpstr>療養介護</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熊谷　麻鈴</cp:lastModifiedBy>
  <cp:revision/>
  <dcterms:created xsi:type="dcterms:W3CDTF">2006-04-10T04:26:56Z</dcterms:created>
  <dcterms:modified xsi:type="dcterms:W3CDTF">2026-05-19T01:57:22Z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